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Main\SumProduct\Blogs\Final Friday Fix\2024 - 12\"/>
    </mc:Choice>
  </mc:AlternateContent>
  <xr:revisionPtr revIDLastSave="0" documentId="13_ncr:1_{E8712A6A-D7C8-45F9-BAC2-431834351307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iming" sheetId="6" r:id="rId5"/>
    <sheet name="Data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>Timing!$A$3</definedName>
    <definedName name="HL_6">#REF!</definedName>
    <definedName name="HL_7">Data!$A$3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1" l="1"/>
  <c r="C8" i="11"/>
  <c r="C9" i="11"/>
  <c r="C6" i="11"/>
  <c r="B11" i="11"/>
  <c r="A1" i="11"/>
  <c r="C11" i="11" s="1"/>
  <c r="J9" i="6"/>
  <c r="K9" i="6" s="1"/>
  <c r="K9" i="11" s="1"/>
  <c r="H21" i="6"/>
  <c r="I19" i="6"/>
  <c r="B11" i="6"/>
  <c r="A1" i="6"/>
  <c r="A1" i="5"/>
  <c r="I37" i="4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3" s="1"/>
  <c r="B6" i="2"/>
  <c r="B15" i="2" s="1"/>
  <c r="J9" i="11" l="1"/>
  <c r="F4" i="11"/>
  <c r="A2" i="11"/>
  <c r="B56" i="4"/>
  <c r="I4" i="4"/>
  <c r="F4" i="6"/>
  <c r="G4" i="3"/>
  <c r="L9" i="6"/>
  <c r="L9" i="11" s="1"/>
  <c r="A2" i="2"/>
  <c r="I4" i="2"/>
  <c r="A2" i="4"/>
  <c r="A2" i="5"/>
  <c r="A2" i="6"/>
  <c r="J6" i="6"/>
  <c r="C6" i="1"/>
  <c r="F4" i="5"/>
  <c r="J7" i="6" l="1"/>
  <c r="J7" i="11" s="1"/>
  <c r="J6" i="11"/>
  <c r="M9" i="6"/>
  <c r="M9" i="11" s="1"/>
  <c r="J5" i="6" l="1"/>
  <c r="J5" i="11" s="1"/>
  <c r="K6" i="6"/>
  <c r="J8" i="6"/>
  <c r="J8" i="11" s="1"/>
  <c r="N9" i="6"/>
  <c r="N9" i="11" s="1"/>
  <c r="K7" i="6" l="1"/>
  <c r="K6" i="11"/>
  <c r="K7" i="11" l="1"/>
  <c r="K8" i="6"/>
  <c r="K8" i="11" s="1"/>
  <c r="L6" i="6"/>
  <c r="K5" i="6"/>
  <c r="K5" i="11" s="1"/>
  <c r="L7" i="6" l="1"/>
  <c r="L6" i="11"/>
  <c r="M6" i="6" l="1"/>
  <c r="L7" i="11"/>
  <c r="L5" i="6"/>
  <c r="L5" i="11" s="1"/>
  <c r="L8" i="6"/>
  <c r="L8" i="11" s="1"/>
  <c r="M7" i="6" l="1"/>
  <c r="M6" i="11"/>
  <c r="M7" i="11" l="1"/>
  <c r="M8" i="6"/>
  <c r="M8" i="11" s="1"/>
  <c r="N6" i="6"/>
  <c r="M5" i="6"/>
  <c r="M5" i="11" s="1"/>
  <c r="N7" i="6" l="1"/>
  <c r="N6" i="11"/>
  <c r="N8" i="6" l="1"/>
  <c r="N8" i="11" s="1"/>
  <c r="N7" i="11"/>
  <c r="N5" i="6"/>
  <c r="N5" i="11" s="1"/>
</calcChain>
</file>

<file path=xl/sharedStrings.xml><?xml version="1.0" encoding="utf-8"?>
<sst xmlns="http://schemas.openxmlformats.org/spreadsheetml/2006/main" count="124" uniqueCount="92">
  <si>
    <t>Navigator</t>
  </si>
  <si>
    <t>Primary Developer:  Liam Bastick</t>
  </si>
  <si>
    <t>General Cover Notes:</t>
  </si>
  <si>
    <t>Any queries, please e-mail: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</si>
  <si>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</si>
  <si>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</si>
  <si>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</si>
  <si>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</si>
  <si>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</si>
  <si>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</si>
  <si>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</si>
  <si>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</si>
  <si>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</si>
  <si>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</si>
  <si>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</si>
  <si>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</si>
  <si>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</si>
  <si>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</si>
  <si>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</si>
  <si>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</si>
  <si>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</si>
  <si>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</si>
  <si>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</si>
  <si>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</si>
  <si>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</si>
  <si>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</si>
  <si>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</si>
  <si>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</si>
  <si>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</si>
  <si>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</si>
  <si>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</si>
  <si>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</si>
  <si>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</si>
  <si>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</si>
  <si>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</si>
  <si>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</si>
  <si>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</si>
  <si>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</si>
  <si>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</si>
  <si>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</si>
  <si>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</si>
  <si>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</si>
  <si>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</si>
  <si>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</si>
  <si>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</si>
  <si>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</si>
  <si>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</si>
  <si>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</si>
  <si>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</si>
  <si>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</si>
  <si>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</si>
  <si>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</si>
  <si>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</si>
  <si>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</si>
  <si>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</si>
  <si>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</si>
  <si>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</si>
  <si>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</si>
  <si>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</si>
  <si>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</si>
  <si>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</si>
  <si>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</si>
  <si>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</si>
  <si>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</si>
  <si>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</si>
  <si>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</si>
  <si>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</si>
  <si>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</si>
  <si>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Start Date</t>
  </si>
  <si>
    <t>End Date</t>
  </si>
  <si>
    <t>Number of Days</t>
  </si>
  <si>
    <t>Counter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</si>
  <si>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</si>
  <si>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</si>
  <si>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</si>
  <si>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</si>
  <si>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</si>
  <si>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</si>
  <si>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Elf ID</t>
  </si>
  <si>
    <t>Presents Per Day</t>
  </si>
  <si>
    <t>Elf Information</t>
  </si>
  <si>
    <t>Replacement ID</t>
  </si>
  <si>
    <t>Summary of Errors</t>
  </si>
  <si>
    <t>Assumptions</t>
  </si>
  <si>
    <t>Example</t>
  </si>
  <si>
    <t>Timing</t>
  </si>
  <si>
    <t>Data</t>
  </si>
  <si>
    <t>Calculations</t>
  </si>
  <si>
    <t>Myles Kuah</t>
  </si>
  <si>
    <t>myles.kuah@sumproduct.com</t>
  </si>
  <si>
    <t>Retirement Date</t>
  </si>
  <si>
    <t>Final Friday Fix Elf Replacement Challenge - starter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</si>
</sst>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6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3" fontId="0" fillId="0" borderId="0" xfId="2" applyFont="1"/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9" fontId="23" fillId="0" borderId="0" xfId="16">
      <alignment horizontal="center"/>
    </xf>
    <xf numFmtId="178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41" fontId="25" fillId="4" borderId="4" xfId="14" applyNumberFormat="1">
      <protection locked="0"/>
    </xf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177" fontId="26" fillId="0" borderId="3" xfId="13" applyNumberFormat="1">
      <alignment horizontal="center"/>
    </xf>
    <xf numFmtId="1" fontId="0" fillId="0" borderId="0" xfId="0" applyNumberFormat="1"/>
    <xf numFmtId="179" fontId="25" fillId="4" borderId="4" xfId="14" applyNumberFormat="1" applyAlignment="1">
      <alignment horizontal="center"/>
      <protection locked="0"/>
    </xf>
    <xf numFmtId="164" fontId="2" fillId="2" borderId="2" xfId="0" applyNumberFormat="1" applyFont="1" applyFill="1" applyBorder="1" applyAlignment="1">
      <alignment horizontal="center"/>
    </xf>
    <xf numFmtId="0" fontId="11" fillId="0" borderId="0" xfId="6" applyFont="1" applyAlignment="1">
      <alignment vertical="center"/>
    </xf>
    <xf numFmtId="0" fontId="25" fillId="4" borderId="4" xfId="14" applyNumberFormat="1">
      <protection locked="0"/>
    </xf>
    <xf numFmtId="1" fontId="25" fillId="4" borderId="4" xfId="14" applyNumberFormat="1">
      <protection locked="0"/>
    </xf>
    <xf numFmtId="179" fontId="23" fillId="0" borderId="0" xfId="16" applyAlignment="1">
      <alignment horizontal="left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myles.kuah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65" x14ac:dyDescent="0.35"/>
  <cols>
    <col min="3" max="4" width="3.69140625" customWidth="1"/>
  </cols>
  <sheetData>
    <row r="1" spans="1:19" x14ac:dyDescent="0.35">
      <c r="A1" s="11"/>
    </row>
    <row r="3" spans="1:19" x14ac:dyDescent="0.35">
      <c r="A3" s="11" t="s">
        <v>0</v>
      </c>
    </row>
    <row r="5" spans="1:19" ht="20.65" x14ac:dyDescent="0.6">
      <c r="C5" s="43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25" x14ac:dyDescent="0.45">
      <c r="C6" s="44" t="str">
        <f ca="1">Model_Name</f>
        <v>SP Elf Replacements - Challenge.xlsx</v>
      </c>
      <c r="D6" s="7"/>
      <c r="E6" s="7"/>
      <c r="F6" s="7"/>
      <c r="G6" s="7"/>
      <c r="H6" s="7"/>
      <c r="I6" s="7"/>
      <c r="J6" s="7"/>
    </row>
    <row r="7" spans="1:19" ht="13.15" x14ac:dyDescent="0.4">
      <c r="C7" s="7"/>
      <c r="D7" s="7"/>
      <c r="E7" s="7"/>
      <c r="F7" s="7"/>
      <c r="G7" s="7"/>
      <c r="H7" s="7"/>
      <c r="I7" s="7"/>
      <c r="J7" s="7"/>
    </row>
    <row r="8" spans="1:19" ht="13.15" x14ac:dyDescent="0.4">
      <c r="C8" s="7"/>
      <c r="D8" s="7"/>
      <c r="E8" s="7"/>
      <c r="F8" s="7"/>
      <c r="G8" s="7"/>
      <c r="H8" s="7"/>
      <c r="I8" s="7"/>
      <c r="J8" s="7"/>
    </row>
    <row r="9" spans="1:19" ht="13.15" x14ac:dyDescent="0.4">
      <c r="C9" s="7"/>
      <c r="D9" s="7"/>
      <c r="E9" s="7"/>
      <c r="F9" s="7"/>
      <c r="G9" s="7"/>
      <c r="H9" s="7"/>
      <c r="I9" s="7"/>
      <c r="J9" s="7"/>
    </row>
    <row r="10" spans="1:19" ht="13.15" x14ac:dyDescent="0.4">
      <c r="C10" s="7"/>
      <c r="D10" s="7"/>
      <c r="E10" s="7"/>
      <c r="F10" s="7"/>
      <c r="G10" s="7"/>
      <c r="H10" s="7"/>
      <c r="I10" s="7"/>
      <c r="J10" s="7"/>
    </row>
    <row r="11" spans="1:19" ht="14.25" x14ac:dyDescent="0.45">
      <c r="C11" s="7"/>
      <c r="D11" s="7"/>
      <c r="E11" s="7"/>
      <c r="F11" s="7"/>
      <c r="G11" s="7"/>
      <c r="H11" s="7"/>
      <c r="I11" s="7"/>
      <c r="J11" s="7"/>
      <c r="S11" s="40"/>
    </row>
    <row r="12" spans="1:19" ht="13.15" x14ac:dyDescent="0.4">
      <c r="C12" s="7"/>
      <c r="D12" s="7"/>
      <c r="E12" s="7"/>
      <c r="F12" s="7"/>
      <c r="G12" s="7"/>
      <c r="H12" s="7"/>
      <c r="I12" s="7"/>
      <c r="J12" s="7"/>
    </row>
    <row r="13" spans="1:19" ht="13.15" x14ac:dyDescent="0.4">
      <c r="C13" s="7"/>
      <c r="D13" s="7"/>
      <c r="E13" s="7"/>
      <c r="F13" s="7"/>
      <c r="G13" s="7"/>
      <c r="H13" s="7"/>
      <c r="I13" s="7"/>
      <c r="J13" s="7"/>
    </row>
    <row r="14" spans="1:19" ht="13.15" x14ac:dyDescent="0.4">
      <c r="C14" s="8" t="s">
        <v>1</v>
      </c>
      <c r="D14" s="9"/>
      <c r="E14" s="7"/>
      <c r="F14" s="56" t="s">
        <v>88</v>
      </c>
      <c r="G14" s="56"/>
      <c r="H14" s="56"/>
      <c r="I14" s="56"/>
      <c r="J14" s="56"/>
      <c r="K14" s="56"/>
      <c r="L14" s="56"/>
      <c r="M14" s="56"/>
    </row>
    <row r="15" spans="1:19" ht="13.15" x14ac:dyDescent="0.4">
      <c r="C15" s="9"/>
      <c r="D15" s="9"/>
      <c r="E15" s="7"/>
      <c r="F15" s="7"/>
      <c r="G15" s="7"/>
      <c r="H15" s="7"/>
      <c r="I15" s="7"/>
      <c r="J15" s="7"/>
    </row>
    <row r="16" spans="1:19" ht="13.15" x14ac:dyDescent="0.4">
      <c r="C16" s="8" t="s">
        <v>2</v>
      </c>
      <c r="D16" s="9"/>
      <c r="E16" s="7"/>
      <c r="F16" s="7"/>
      <c r="G16" s="7"/>
      <c r="H16" s="7"/>
      <c r="I16" s="7"/>
      <c r="J16" s="7"/>
    </row>
    <row r="17" spans="3:10" ht="13.15" x14ac:dyDescent="0.35">
      <c r="C17" s="60" t="s">
        <v>91</v>
      </c>
      <c r="D17" s="60"/>
      <c r="E17" s="60"/>
      <c r="F17" s="60"/>
      <c r="G17" s="60"/>
      <c r="H17" s="60"/>
      <c r="I17" s="60"/>
      <c r="J17" s="60"/>
    </row>
    <row r="18" spans="3:10" ht="13.15" x14ac:dyDescent="0.35">
      <c r="C18" s="60"/>
      <c r="D18" s="60"/>
      <c r="E18" s="60"/>
      <c r="F18" s="60"/>
      <c r="G18" s="60"/>
      <c r="H18" s="60"/>
      <c r="I18" s="60"/>
      <c r="J18" s="60"/>
    </row>
    <row r="19" spans="3:10" ht="13.15" x14ac:dyDescent="0.4">
      <c r="C19" s="10"/>
      <c r="D19" s="9"/>
      <c r="E19" s="7"/>
      <c r="F19" s="7"/>
      <c r="G19" s="7"/>
      <c r="H19" s="7"/>
      <c r="I19" s="7"/>
      <c r="J19" s="7"/>
    </row>
    <row r="20" spans="3:10" ht="13.15" x14ac:dyDescent="0.4">
      <c r="C20" s="10"/>
      <c r="D20" s="9"/>
      <c r="E20" s="7"/>
      <c r="F20" s="7"/>
      <c r="G20" s="7"/>
      <c r="H20" s="7"/>
      <c r="I20" s="7"/>
      <c r="J20" s="7"/>
    </row>
    <row r="21" spans="3:10" ht="13.15" x14ac:dyDescent="0.4">
      <c r="C21" s="10" t="s">
        <v>3</v>
      </c>
      <c r="D21" s="9"/>
      <c r="E21" s="7"/>
      <c r="F21" s="7"/>
      <c r="G21" s="61" t="s">
        <v>89</v>
      </c>
      <c r="H21" s="61"/>
      <c r="I21" s="61"/>
      <c r="J21" s="7"/>
    </row>
    <row r="22" spans="3:10" ht="13.15" x14ac:dyDescent="0.4">
      <c r="C22" s="10" t="s">
        <v>4</v>
      </c>
      <c r="D22" s="9"/>
      <c r="E22" s="7"/>
      <c r="F22" s="7"/>
      <c r="G22" s="61" t="s">
        <v>5</v>
      </c>
      <c r="H22" s="61"/>
      <c r="I22" s="61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5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RowHeight="11.65" x14ac:dyDescent="0.35"/>
  <cols>
    <col min="1" max="5" width="3.69140625" customWidth="1"/>
    <col min="6" max="6" width="17.69140625" customWidth="1"/>
  </cols>
  <sheetData>
    <row r="1" spans="1:12" ht="20.65" x14ac:dyDescent="0.6">
      <c r="A1" s="43" t="s">
        <v>0</v>
      </c>
      <c r="F1" s="12"/>
      <c r="G1" s="12"/>
    </row>
    <row r="2" spans="1:12" ht="17.25" x14ac:dyDescent="0.45">
      <c r="A2" s="44" t="str">
        <f ca="1">Model_Name</f>
        <v>SP Elf Replacements - Challenge.xlsx</v>
      </c>
    </row>
    <row r="3" spans="1:12" x14ac:dyDescent="0.35">
      <c r="A3" s="11" t="s">
        <v>0</v>
      </c>
      <c r="B3" s="11"/>
      <c r="C3" s="11"/>
      <c r="D3" s="11"/>
      <c r="E3" s="11"/>
    </row>
    <row r="4" spans="1:12" ht="13.5" x14ac:dyDescent="0.35">
      <c r="E4" t="s">
        <v>6</v>
      </c>
      <c r="G4" s="24">
        <f>Overall_Error_Check</f>
        <v>0</v>
      </c>
    </row>
    <row r="7" spans="1:12" ht="15.4" thickBot="1" x14ac:dyDescent="0.45">
      <c r="B7" s="45">
        <v>1</v>
      </c>
      <c r="C7" s="45" t="s">
        <v>7</v>
      </c>
      <c r="D7" s="45"/>
      <c r="E7" s="45"/>
      <c r="F7" s="45"/>
      <c r="G7" s="45"/>
      <c r="H7" s="45"/>
      <c r="I7" s="45"/>
      <c r="J7" s="45"/>
      <c r="K7" s="45"/>
      <c r="L7" s="45"/>
    </row>
    <row r="8" spans="1:12" ht="12" thickTop="1" x14ac:dyDescent="0.35"/>
    <row r="9" spans="1:12" x14ac:dyDescent="0.35">
      <c r="F9" s="11" t="s">
        <v>8</v>
      </c>
    </row>
    <row r="10" spans="1:12" x14ac:dyDescent="0.35">
      <c r="F10" s="11" t="s">
        <v>9</v>
      </c>
    </row>
    <row r="11" spans="1:12" x14ac:dyDescent="0.35">
      <c r="F11" s="11" t="s">
        <v>10</v>
      </c>
    </row>
    <row r="12" spans="1:12" x14ac:dyDescent="0.35">
      <c r="F12" s="11" t="s">
        <v>85</v>
      </c>
    </row>
    <row r="13" spans="1:12" x14ac:dyDescent="0.35">
      <c r="F13" s="11" t="s">
        <v>86</v>
      </c>
    </row>
    <row r="14" spans="1:12" x14ac:dyDescent="0.35">
      <c r="F14" s="11" t="s">
        <v>87</v>
      </c>
    </row>
    <row r="15" spans="1:12" x14ac:dyDescent="0.35">
      <c r="F15" s="11" t="s">
        <v>11</v>
      </c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59E21643-3CE5-4319-B63D-AC6B3422B287}"/>
    <hyperlink ref="F10" location="HL_3" display="Style Guide" xr:uid="{0767CD55-53C2-46E5-B2F4-3BDA348C1039}"/>
    <hyperlink ref="F11" location="HL_4" display="Model Parameters" xr:uid="{6F3FBB19-B1DB-4AFA-A2FE-D5F87F562CE5}"/>
    <hyperlink ref="F12" location="HL_5" display="Timing" xr:uid="{41B75BAB-611E-493D-B7CC-6A940F638B92}"/>
    <hyperlink ref="F13" location="HL_6" display="Data" xr:uid="{A480C76A-B7B4-4588-BC1F-EF1B4FB19DE0}"/>
    <hyperlink ref="F14" location="HL_7" display="Calculations" xr:uid="{B7B8AD08-99AD-464C-ABDF-D1942BD77AB3}"/>
    <hyperlink ref="F15" location="HL_8" display="Error Checks" xr:uid="{DDE6B744-3651-4535-890F-CB04A0C2E28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1.65" outlineLevelRow="1" x14ac:dyDescent="0.35"/>
  <cols>
    <col min="1" max="5" width="3.69140625" customWidth="1"/>
    <col min="6" max="7" width="9.15234375" customWidth="1"/>
    <col min="8" max="8" width="1.69140625" customWidth="1"/>
    <col min="9" max="9" width="17.3046875" bestFit="1" customWidth="1"/>
    <col min="10" max="10" width="1.69140625" customWidth="1"/>
    <col min="11" max="11" width="23.3828125" customWidth="1"/>
    <col min="12" max="13" width="9.15234375" customWidth="1"/>
    <col min="14" max="14" width="1.69140625" customWidth="1"/>
    <col min="15" max="15" width="0" hidden="1" customWidth="1"/>
    <col min="16" max="16384" width="9.15234375" hidden="1"/>
  </cols>
  <sheetData>
    <row r="1" spans="1:13" ht="20.65" x14ac:dyDescent="0.6">
      <c r="A1" s="43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25" x14ac:dyDescent="0.45">
      <c r="A2" s="44" t="str">
        <f ca="1">Model_Name</f>
        <v>SP Elf Replacements - Challenge.xlsx</v>
      </c>
    </row>
    <row r="3" spans="1:13" x14ac:dyDescent="0.35">
      <c r="A3" s="61" t="s">
        <v>0</v>
      </c>
      <c r="B3" s="61"/>
      <c r="C3" s="61"/>
      <c r="D3" s="61"/>
      <c r="E3" s="61"/>
    </row>
    <row r="4" spans="1:13" ht="13.5" x14ac:dyDescent="0.35">
      <c r="E4" t="s">
        <v>6</v>
      </c>
      <c r="I4" s="1">
        <f>Overall_Error_Check</f>
        <v>0</v>
      </c>
    </row>
    <row r="5" spans="1:13" x14ac:dyDescent="0.35">
      <c r="A5" s="11"/>
    </row>
    <row r="6" spans="1:13" ht="15.4" thickBot="1" x14ac:dyDescent="0.45">
      <c r="B6" s="45">
        <f>MAX($B$5:$B5)+1</f>
        <v>1</v>
      </c>
      <c r="C6" s="2" t="s">
        <v>12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outlineLevel="1" thickTop="1" x14ac:dyDescent="0.35"/>
    <row r="8" spans="1:13" outlineLevel="1" x14ac:dyDescent="0.35">
      <c r="C8" s="63" t="s">
        <v>13</v>
      </c>
      <c r="D8" s="63"/>
      <c r="E8" s="63"/>
      <c r="F8" s="63"/>
      <c r="G8" s="63"/>
      <c r="H8" s="13"/>
      <c r="I8" s="13" t="s">
        <v>14</v>
      </c>
      <c r="J8" s="13"/>
      <c r="K8" s="13" t="s">
        <v>15</v>
      </c>
    </row>
    <row r="9" spans="1:13" outlineLevel="1" x14ac:dyDescent="0.35">
      <c r="C9" s="62"/>
      <c r="D9" s="62"/>
      <c r="E9" s="62"/>
      <c r="F9" s="62"/>
      <c r="G9" s="62"/>
      <c r="K9" s="17"/>
    </row>
    <row r="10" spans="1:13" ht="20.65" outlineLevel="1" x14ac:dyDescent="0.6">
      <c r="C10" s="62" t="s">
        <v>16</v>
      </c>
      <c r="D10" s="62"/>
      <c r="E10" s="62"/>
      <c r="F10" s="62"/>
      <c r="G10" s="62"/>
      <c r="I10" s="14" t="str">
        <f>C10</f>
        <v>Sheet Title</v>
      </c>
      <c r="K10" s="15" t="s">
        <v>16</v>
      </c>
    </row>
    <row r="11" spans="1:13" ht="17.25" outlineLevel="1" x14ac:dyDescent="0.45">
      <c r="C11" s="62" t="s">
        <v>17</v>
      </c>
      <c r="D11" s="62"/>
      <c r="E11" s="62"/>
      <c r="F11" s="62"/>
      <c r="G11" s="62"/>
      <c r="I11" s="16" t="str">
        <f>C11</f>
        <v>Model Name</v>
      </c>
      <c r="K11" s="15" t="s">
        <v>17</v>
      </c>
    </row>
    <row r="12" spans="1:13" outlineLevel="1" x14ac:dyDescent="0.35">
      <c r="C12" s="62"/>
      <c r="D12" s="62"/>
      <c r="E12" s="62"/>
      <c r="F12" s="62"/>
      <c r="G12" s="62"/>
      <c r="K12" s="17"/>
    </row>
    <row r="13" spans="1:13" ht="15.75" outlineLevel="1" thickBot="1" x14ac:dyDescent="0.5">
      <c r="C13" s="62" t="s">
        <v>18</v>
      </c>
      <c r="D13" s="62"/>
      <c r="E13" s="62"/>
      <c r="F13" s="62"/>
      <c r="G13" s="62"/>
      <c r="I13" s="42" t="str">
        <f>C13</f>
        <v>Header 1</v>
      </c>
      <c r="K13" s="15" t="s">
        <v>18</v>
      </c>
    </row>
    <row r="14" spans="1:13" ht="17.25" outlineLevel="1" thickTop="1" x14ac:dyDescent="0.5">
      <c r="C14" s="62" t="s">
        <v>19</v>
      </c>
      <c r="D14" s="62"/>
      <c r="E14" s="62"/>
      <c r="F14" s="62"/>
      <c r="G14" s="62"/>
      <c r="I14" s="3" t="str">
        <f>C14</f>
        <v>Header 2</v>
      </c>
      <c r="K14" s="15" t="s">
        <v>19</v>
      </c>
    </row>
    <row r="15" spans="1:13" ht="14.25" outlineLevel="1" x14ac:dyDescent="0.45">
      <c r="C15" s="62" t="s">
        <v>20</v>
      </c>
      <c r="D15" s="62"/>
      <c r="E15" s="62"/>
      <c r="F15" s="62"/>
      <c r="G15" s="62"/>
      <c r="I15" s="4" t="str">
        <f>C15</f>
        <v>Header 3</v>
      </c>
      <c r="K15" s="15" t="s">
        <v>20</v>
      </c>
    </row>
    <row r="16" spans="1:13" ht="14.25" outlineLevel="1" x14ac:dyDescent="0.45">
      <c r="C16" s="62" t="s">
        <v>21</v>
      </c>
      <c r="D16" s="62"/>
      <c r="E16" s="62"/>
      <c r="F16" s="62"/>
      <c r="G16" s="62"/>
      <c r="I16" s="18" t="str">
        <f>C16</f>
        <v>Header 4</v>
      </c>
      <c r="K16" s="15" t="s">
        <v>21</v>
      </c>
    </row>
    <row r="17" spans="2:14" outlineLevel="1" x14ac:dyDescent="0.35">
      <c r="C17" s="62"/>
      <c r="D17" s="62"/>
      <c r="E17" s="62"/>
      <c r="F17" s="62"/>
      <c r="G17" s="62"/>
      <c r="K17" s="17"/>
    </row>
    <row r="18" spans="2:14" ht="14.25" outlineLevel="1" x14ac:dyDescent="0.45">
      <c r="C18" s="62" t="s">
        <v>22</v>
      </c>
      <c r="D18" s="62"/>
      <c r="E18" s="62"/>
      <c r="F18" s="62"/>
      <c r="G18" s="62"/>
      <c r="I18" s="19" t="str">
        <f>C18</f>
        <v>Notes</v>
      </c>
      <c r="K18" s="15" t="s">
        <v>22</v>
      </c>
    </row>
    <row r="19" spans="2:14" outlineLevel="1" x14ac:dyDescent="0.35">
      <c r="C19" s="62"/>
      <c r="D19" s="62"/>
      <c r="E19" s="62"/>
      <c r="F19" s="62"/>
      <c r="G19" s="62"/>
      <c r="K19" s="17"/>
      <c r="N19" s="19"/>
    </row>
    <row r="20" spans="2:14" ht="14.25" outlineLevel="1" x14ac:dyDescent="0.45">
      <c r="C20" s="62" t="s">
        <v>23</v>
      </c>
      <c r="D20" s="62"/>
      <c r="E20" s="62"/>
      <c r="F20" s="62"/>
      <c r="G20" s="62"/>
      <c r="I20" s="13" t="str">
        <f>C20</f>
        <v>Table Heading</v>
      </c>
      <c r="K20" s="15" t="s">
        <v>23</v>
      </c>
    </row>
    <row r="21" spans="2:14" outlineLevel="1" x14ac:dyDescent="0.35"/>
    <row r="22" spans="2:14" outlineLevel="1" x14ac:dyDescent="0.35"/>
    <row r="23" spans="2:14" ht="15.4" thickBot="1" x14ac:dyDescent="0.45">
      <c r="B23" s="45">
        <f>MAX($B$5:$B22)+1</f>
        <v>2</v>
      </c>
      <c r="C23" s="2" t="s">
        <v>24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" outlineLevel="1" thickTop="1" x14ac:dyDescent="0.35"/>
    <row r="25" spans="2:14" outlineLevel="1" x14ac:dyDescent="0.35">
      <c r="C25" s="63" t="s">
        <v>13</v>
      </c>
      <c r="D25" s="63"/>
      <c r="E25" s="63"/>
      <c r="F25" s="63"/>
      <c r="G25" s="63"/>
      <c r="H25" s="13"/>
      <c r="I25" s="13" t="s">
        <v>14</v>
      </c>
      <c r="J25" s="13"/>
      <c r="K25" s="13" t="s">
        <v>15</v>
      </c>
    </row>
    <row r="26" spans="2:14" ht="14.25" outlineLevel="1" x14ac:dyDescent="0.45">
      <c r="C26" s="62"/>
      <c r="D26" s="62"/>
      <c r="E26" s="62"/>
      <c r="F26" s="62"/>
      <c r="G26" s="62"/>
      <c r="K26" s="15"/>
    </row>
    <row r="27" spans="2:14" ht="14.25" outlineLevel="1" x14ac:dyDescent="0.45">
      <c r="C27" s="62" t="s">
        <v>25</v>
      </c>
      <c r="D27" s="62"/>
      <c r="E27" s="62"/>
      <c r="F27" s="62"/>
      <c r="G27" s="62"/>
      <c r="I27" s="20" t="s">
        <v>25</v>
      </c>
      <c r="K27" s="21" t="str">
        <f>C27</f>
        <v>Assumption</v>
      </c>
    </row>
    <row r="28" spans="2:14" ht="14.25" outlineLevel="1" x14ac:dyDescent="0.45">
      <c r="C28" s="62"/>
      <c r="D28" s="62"/>
      <c r="E28" s="62"/>
      <c r="F28" s="62"/>
      <c r="G28" s="62"/>
      <c r="K28" s="21"/>
    </row>
    <row r="29" spans="2:14" ht="14.25" outlineLevel="1" x14ac:dyDescent="0.45">
      <c r="C29" s="62" t="s">
        <v>26</v>
      </c>
      <c r="D29" s="62"/>
      <c r="E29" s="62"/>
      <c r="F29" s="62"/>
      <c r="G29" s="62"/>
      <c r="I29" s="22" t="str">
        <f>C29</f>
        <v>Constraint</v>
      </c>
      <c r="K29" s="21" t="str">
        <f>C29</f>
        <v>Constraint</v>
      </c>
    </row>
    <row r="30" spans="2:14" ht="14.25" outlineLevel="1" x14ac:dyDescent="0.45">
      <c r="C30" s="62"/>
      <c r="D30" s="62"/>
      <c r="E30" s="62"/>
      <c r="F30" s="62"/>
      <c r="G30" s="62"/>
      <c r="K30" s="21"/>
    </row>
    <row r="31" spans="2:14" ht="14.25" outlineLevel="1" x14ac:dyDescent="0.45">
      <c r="C31" s="62" t="s">
        <v>27</v>
      </c>
      <c r="D31" s="62"/>
      <c r="E31" s="62"/>
      <c r="F31" s="62"/>
      <c r="G31" s="62"/>
      <c r="I31" s="23"/>
      <c r="K31" s="21" t="str">
        <f>C31</f>
        <v>Empty</v>
      </c>
    </row>
    <row r="32" spans="2:14" ht="14.25" outlineLevel="1" x14ac:dyDescent="0.45">
      <c r="C32" s="62"/>
      <c r="D32" s="62"/>
      <c r="E32" s="62"/>
      <c r="F32" s="62"/>
      <c r="G32" s="62"/>
      <c r="K32" s="21"/>
    </row>
    <row r="33" spans="3:11" ht="14.25" outlineLevel="1" x14ac:dyDescent="0.45">
      <c r="C33" t="s">
        <v>28</v>
      </c>
      <c r="I33" s="24">
        <v>0</v>
      </c>
      <c r="K33" s="21" t="str">
        <f>C33</f>
        <v>Error Check</v>
      </c>
    </row>
    <row r="34" spans="3:11" ht="14.25" outlineLevel="1" x14ac:dyDescent="0.45">
      <c r="K34" s="21"/>
    </row>
    <row r="35" spans="3:11" ht="14.25" outlineLevel="1" x14ac:dyDescent="0.45">
      <c r="C35" s="62" t="s">
        <v>29</v>
      </c>
      <c r="D35" s="62"/>
      <c r="E35" s="62"/>
      <c r="F35" s="62"/>
      <c r="G35" s="62"/>
      <c r="I35" s="11" t="s">
        <v>29</v>
      </c>
      <c r="K35" s="21" t="str">
        <f>C35</f>
        <v>Hyperlink</v>
      </c>
    </row>
    <row r="36" spans="3:11" ht="14.25" outlineLevel="1" x14ac:dyDescent="0.45">
      <c r="C36" s="62"/>
      <c r="D36" s="62"/>
      <c r="E36" s="62"/>
      <c r="F36" s="62"/>
      <c r="G36" s="62"/>
      <c r="K36" s="21"/>
    </row>
    <row r="37" spans="3:11" ht="14.25" outlineLevel="1" x14ac:dyDescent="0.45">
      <c r="C37" s="62" t="s">
        <v>30</v>
      </c>
      <c r="D37" s="62"/>
      <c r="E37" s="62"/>
      <c r="F37" s="62"/>
      <c r="G37" s="62"/>
      <c r="I37" s="25" t="str">
        <f>'Error Checks'!E12</f>
        <v>Example</v>
      </c>
      <c r="K37" s="21" t="str">
        <f>C37</f>
        <v>Internal Reference</v>
      </c>
    </row>
    <row r="38" spans="3:11" ht="14.25" outlineLevel="1" x14ac:dyDescent="0.45">
      <c r="C38" s="62"/>
      <c r="D38" s="62"/>
      <c r="E38" s="62"/>
      <c r="F38" s="62"/>
      <c r="G38" s="62"/>
      <c r="K38" s="21"/>
    </row>
    <row r="39" spans="3:11" ht="14.25" outlineLevel="1" x14ac:dyDescent="0.45">
      <c r="C39" s="62" t="s">
        <v>31</v>
      </c>
      <c r="D39" s="62"/>
      <c r="E39" s="62"/>
      <c r="F39" s="62"/>
      <c r="G39" s="62"/>
      <c r="I39" s="26">
        <v>77</v>
      </c>
      <c r="K39" s="21" t="s">
        <v>32</v>
      </c>
    </row>
    <row r="40" spans="3:11" ht="14.25" outlineLevel="1" x14ac:dyDescent="0.45">
      <c r="C40" s="62"/>
      <c r="D40" s="62"/>
      <c r="E40" s="62"/>
      <c r="F40" s="62"/>
      <c r="G40" s="62"/>
      <c r="K40" s="21"/>
    </row>
    <row r="41" spans="3:11" ht="14.25" outlineLevel="1" x14ac:dyDescent="0.45">
      <c r="C41" s="62" t="s">
        <v>33</v>
      </c>
      <c r="D41" s="62"/>
      <c r="E41" s="62"/>
      <c r="F41" s="62"/>
      <c r="G41" s="62"/>
      <c r="I41" s="27">
        <f>I39</f>
        <v>77</v>
      </c>
      <c r="K41" s="21" t="str">
        <f>C41</f>
        <v>Line Total</v>
      </c>
    </row>
    <row r="42" spans="3:11" ht="14.25" outlineLevel="1" x14ac:dyDescent="0.45">
      <c r="C42" s="62"/>
      <c r="D42" s="62"/>
      <c r="E42" s="62"/>
      <c r="F42" s="62"/>
      <c r="G42" s="62"/>
      <c r="K42" s="21"/>
    </row>
    <row r="43" spans="3:11" ht="14.25" outlineLevel="1" x14ac:dyDescent="0.45">
      <c r="C43" s="62" t="s">
        <v>34</v>
      </c>
      <c r="D43" s="62"/>
      <c r="E43" s="62"/>
      <c r="F43" s="62"/>
      <c r="G43" s="62"/>
      <c r="I43" s="28">
        <v>365</v>
      </c>
      <c r="K43" s="21" t="str">
        <f>C43</f>
        <v>Parameter</v>
      </c>
    </row>
    <row r="44" spans="3:11" ht="14.25" outlineLevel="1" x14ac:dyDescent="0.45">
      <c r="C44" s="62"/>
      <c r="D44" s="62"/>
      <c r="E44" s="62"/>
      <c r="F44" s="62"/>
      <c r="G44" s="62"/>
      <c r="K44" s="21"/>
    </row>
    <row r="45" spans="3:11" ht="14.25" outlineLevel="1" x14ac:dyDescent="0.45">
      <c r="C45" s="62" t="s">
        <v>35</v>
      </c>
      <c r="D45" s="62"/>
      <c r="E45" s="62"/>
      <c r="F45" s="62"/>
      <c r="G45" s="62"/>
      <c r="I45" s="29" t="s">
        <v>36</v>
      </c>
      <c r="K45" s="21" t="str">
        <f>C45</f>
        <v>Range Name Description</v>
      </c>
    </row>
    <row r="46" spans="3:11" ht="14.25" outlineLevel="1" x14ac:dyDescent="0.45">
      <c r="C46" s="62"/>
      <c r="D46" s="62"/>
      <c r="E46" s="62"/>
      <c r="F46" s="62"/>
      <c r="G46" s="62"/>
      <c r="K46" s="21"/>
    </row>
    <row r="47" spans="3:11" ht="14.25" outlineLevel="1" x14ac:dyDescent="0.45">
      <c r="C47" s="62" t="s">
        <v>37</v>
      </c>
      <c r="D47" s="62"/>
      <c r="E47" s="62"/>
      <c r="F47" s="62"/>
      <c r="G47" s="62"/>
      <c r="I47" s="30">
        <f>ROW(C47)</f>
        <v>47</v>
      </c>
      <c r="K47" s="21" t="s">
        <v>38</v>
      </c>
    </row>
    <row r="48" spans="3:11" ht="14.25" outlineLevel="1" x14ac:dyDescent="0.45">
      <c r="C48" s="62"/>
      <c r="D48" s="62"/>
      <c r="E48" s="62"/>
      <c r="F48" s="62"/>
      <c r="G48" s="62"/>
      <c r="K48" s="21"/>
    </row>
    <row r="49" spans="2:13" ht="14.25" outlineLevel="1" x14ac:dyDescent="0.45">
      <c r="C49" s="62" t="s">
        <v>39</v>
      </c>
      <c r="D49" s="62"/>
      <c r="E49" s="62"/>
      <c r="F49" s="62"/>
      <c r="G49" s="62"/>
      <c r="I49" s="31">
        <f>I41</f>
        <v>77</v>
      </c>
      <c r="K49" s="21" t="str">
        <f>C49</f>
        <v>Row Summary</v>
      </c>
    </row>
    <row r="50" spans="2:13" ht="14.25" outlineLevel="1" x14ac:dyDescent="0.45">
      <c r="C50" s="62"/>
      <c r="D50" s="62"/>
      <c r="E50" s="62"/>
      <c r="F50" s="62"/>
      <c r="G50" s="62"/>
      <c r="K50" s="21"/>
    </row>
    <row r="51" spans="2:13" ht="14.25" outlineLevel="1" x14ac:dyDescent="0.45">
      <c r="C51" s="62" t="s">
        <v>40</v>
      </c>
      <c r="D51" s="62"/>
      <c r="E51" s="62"/>
      <c r="F51" s="62"/>
      <c r="G51" s="62"/>
      <c r="I51" s="32" t="s">
        <v>41</v>
      </c>
      <c r="K51" s="21" t="str">
        <f>C51</f>
        <v>Units</v>
      </c>
    </row>
    <row r="52" spans="2:13" ht="14.25" outlineLevel="1" x14ac:dyDescent="0.45">
      <c r="C52" s="62"/>
      <c r="D52" s="62"/>
      <c r="E52" s="62"/>
      <c r="F52" s="62"/>
      <c r="G52" s="62"/>
      <c r="K52" s="21"/>
    </row>
    <row r="53" spans="2:13" ht="14.25" outlineLevel="1" x14ac:dyDescent="0.45">
      <c r="C53" s="62" t="s">
        <v>42</v>
      </c>
      <c r="D53" s="62"/>
      <c r="E53" s="62"/>
      <c r="F53" s="62"/>
      <c r="G53" s="62"/>
      <c r="I53" s="33"/>
      <c r="K53" s="21" t="str">
        <f>C53</f>
        <v>WIP</v>
      </c>
    </row>
    <row r="54" spans="2:13" ht="14.25" outlineLevel="1" x14ac:dyDescent="0.45">
      <c r="C54" s="62"/>
      <c r="D54" s="62"/>
      <c r="E54" s="62"/>
      <c r="F54" s="62"/>
      <c r="G54" s="62"/>
      <c r="K54" s="21"/>
    </row>
    <row r="55" spans="2:13" outlineLevel="1" x14ac:dyDescent="0.35">
      <c r="C55" s="62"/>
      <c r="D55" s="62"/>
      <c r="E55" s="62"/>
      <c r="F55" s="62"/>
      <c r="G55" s="62"/>
    </row>
    <row r="56" spans="2:13" ht="15.4" thickBot="1" x14ac:dyDescent="0.45">
      <c r="B56" s="45">
        <f>MAX($B$5:$B55)+1</f>
        <v>3</v>
      </c>
      <c r="C56" s="2" t="s">
        <v>43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" outlineLevel="1" thickTop="1" x14ac:dyDescent="0.35"/>
    <row r="58" spans="2:13" outlineLevel="1" x14ac:dyDescent="0.35">
      <c r="C58" s="63" t="s">
        <v>13</v>
      </c>
      <c r="D58" s="63"/>
      <c r="E58" s="63"/>
      <c r="F58" s="63"/>
      <c r="G58" s="63"/>
      <c r="H58" s="13"/>
      <c r="I58" s="13" t="s">
        <v>14</v>
      </c>
      <c r="J58" s="13"/>
      <c r="K58" s="13" t="s">
        <v>15</v>
      </c>
    </row>
    <row r="59" spans="2:13" outlineLevel="1" x14ac:dyDescent="0.35"/>
    <row r="60" spans="2:13" ht="14.25" outlineLevel="1" x14ac:dyDescent="0.45">
      <c r="C60" s="62" t="s">
        <v>44</v>
      </c>
      <c r="D60" s="62"/>
      <c r="E60" s="62"/>
      <c r="F60" s="62"/>
      <c r="G60" s="62"/>
      <c r="I60" s="47">
        <v>123456.789</v>
      </c>
      <c r="K60" s="21" t="str">
        <f t="shared" ref="K60:K66" si="0">C60</f>
        <v>Comma</v>
      </c>
    </row>
    <row r="61" spans="2:13" ht="14.25" outlineLevel="1" x14ac:dyDescent="0.45">
      <c r="C61" s="62"/>
      <c r="D61" s="62"/>
      <c r="E61" s="62"/>
      <c r="F61" s="62"/>
      <c r="G61" s="62"/>
      <c r="K61" s="21"/>
    </row>
    <row r="62" spans="2:13" ht="14.25" outlineLevel="1" x14ac:dyDescent="0.45">
      <c r="C62" s="62" t="s">
        <v>45</v>
      </c>
      <c r="D62" s="62"/>
      <c r="E62" s="62"/>
      <c r="F62" s="62"/>
      <c r="G62" s="62"/>
      <c r="I62" s="34">
        <v>-123456.789</v>
      </c>
      <c r="K62" s="21" t="str">
        <f t="shared" si="0"/>
        <v>Comma [0]</v>
      </c>
    </row>
    <row r="63" spans="2:13" ht="14.25" outlineLevel="1" x14ac:dyDescent="0.45">
      <c r="C63" s="62"/>
      <c r="D63" s="62"/>
      <c r="E63" s="62"/>
      <c r="F63" s="62"/>
      <c r="G63" s="62"/>
      <c r="K63" s="21"/>
    </row>
    <row r="64" spans="2:13" ht="14.25" outlineLevel="1" x14ac:dyDescent="0.45">
      <c r="C64" s="62" t="s">
        <v>46</v>
      </c>
      <c r="D64" s="62"/>
      <c r="E64" s="62"/>
      <c r="F64" s="62"/>
      <c r="G64" s="62"/>
      <c r="I64" s="48">
        <v>123456.789</v>
      </c>
      <c r="K64" s="21" t="str">
        <f t="shared" si="0"/>
        <v>Currency</v>
      </c>
    </row>
    <row r="65" spans="3:11" ht="14.25" outlineLevel="1" x14ac:dyDescent="0.45">
      <c r="C65" s="62"/>
      <c r="D65" s="62"/>
      <c r="E65" s="62"/>
      <c r="F65" s="62"/>
      <c r="G65" s="62"/>
      <c r="K65" s="21"/>
    </row>
    <row r="66" spans="3:11" ht="14.25" outlineLevel="1" x14ac:dyDescent="0.45">
      <c r="C66" s="62" t="s">
        <v>47</v>
      </c>
      <c r="D66" s="62"/>
      <c r="E66" s="62"/>
      <c r="F66" s="62"/>
      <c r="G66" s="62"/>
      <c r="I66" s="49">
        <v>123456.789</v>
      </c>
      <c r="K66" s="21" t="str">
        <f t="shared" si="0"/>
        <v>Currency [0]</v>
      </c>
    </row>
    <row r="67" spans="3:11" ht="14.25" outlineLevel="1" x14ac:dyDescent="0.45">
      <c r="C67" s="62"/>
      <c r="D67" s="62"/>
      <c r="E67" s="62"/>
      <c r="F67" s="62"/>
      <c r="G67" s="62"/>
      <c r="K67" s="21"/>
    </row>
    <row r="68" spans="3:11" ht="14.25" outlineLevel="1" x14ac:dyDescent="0.45">
      <c r="C68" s="62" t="s">
        <v>48</v>
      </c>
      <c r="D68" s="62"/>
      <c r="E68" s="62"/>
      <c r="F68" s="62"/>
      <c r="G68" s="62"/>
      <c r="I68" s="50">
        <f ca="1">TODAY()</f>
        <v>45633</v>
      </c>
      <c r="K68" s="21" t="str">
        <f>C68</f>
        <v>Date</v>
      </c>
    </row>
    <row r="69" spans="3:11" ht="14.25" outlineLevel="1" x14ac:dyDescent="0.45">
      <c r="C69" s="62"/>
      <c r="D69" s="62"/>
      <c r="E69" s="62"/>
      <c r="F69" s="62"/>
      <c r="G69" s="62"/>
      <c r="K69" s="21"/>
    </row>
    <row r="70" spans="3:11" ht="14.25" outlineLevel="1" x14ac:dyDescent="0.45">
      <c r="C70" s="62" t="s">
        <v>49</v>
      </c>
      <c r="D70" s="62"/>
      <c r="E70" s="62"/>
      <c r="F70" s="62"/>
      <c r="G70" s="62"/>
      <c r="I70" s="51">
        <f ca="1">TODAY()</f>
        <v>45633</v>
      </c>
      <c r="K70" s="21" t="str">
        <f>C70</f>
        <v>Date Heading</v>
      </c>
    </row>
    <row r="71" spans="3:11" ht="14.25" outlineLevel="1" x14ac:dyDescent="0.45">
      <c r="C71" s="62"/>
      <c r="D71" s="62"/>
      <c r="E71" s="62"/>
      <c r="F71" s="62"/>
      <c r="G71" s="62"/>
      <c r="K71" s="21"/>
    </row>
    <row r="72" spans="3:11" ht="14.25" outlineLevel="1" x14ac:dyDescent="0.45">
      <c r="C72" s="62" t="s">
        <v>50</v>
      </c>
      <c r="D72" s="62"/>
      <c r="E72" s="62"/>
      <c r="F72" s="62"/>
      <c r="G72" s="62"/>
      <c r="I72" s="35">
        <v>-123456.789</v>
      </c>
      <c r="K72" s="21" t="str">
        <f>C72</f>
        <v>Numbers 0</v>
      </c>
    </row>
    <row r="73" spans="3:11" ht="14.25" outlineLevel="1" x14ac:dyDescent="0.45">
      <c r="C73" s="62"/>
      <c r="D73" s="62"/>
      <c r="E73" s="62"/>
      <c r="F73" s="62"/>
      <c r="G73" s="62"/>
      <c r="K73" s="21"/>
    </row>
    <row r="74" spans="3:11" ht="14.25" outlineLevel="1" x14ac:dyDescent="0.45">
      <c r="C74" s="62" t="s">
        <v>51</v>
      </c>
      <c r="D74" s="62"/>
      <c r="E74" s="62"/>
      <c r="F74" s="62"/>
      <c r="G74" s="62"/>
      <c r="I74" s="36">
        <v>0.5</v>
      </c>
      <c r="K74" s="21" t="str">
        <f>C74</f>
        <v>Percent</v>
      </c>
    </row>
    <row r="75" spans="3:11" outlineLevel="1" x14ac:dyDescent="0.35">
      <c r="C75" s="62"/>
      <c r="D75" s="62"/>
      <c r="E75" s="62"/>
      <c r="F75" s="62"/>
      <c r="G75" s="62"/>
    </row>
    <row r="76" spans="3:11" outlineLevel="1" x14ac:dyDescent="0.35">
      <c r="C76" s="62"/>
      <c r="D76" s="62"/>
      <c r="E76" s="62"/>
      <c r="F76" s="62"/>
      <c r="G76" s="62"/>
    </row>
    <row r="77" spans="3:11" x14ac:dyDescent="0.35">
      <c r="C77" s="62"/>
      <c r="D77" s="62"/>
      <c r="E77" s="62"/>
      <c r="F77" s="62"/>
      <c r="G77" s="62"/>
    </row>
    <row r="78" spans="3:11" x14ac:dyDescent="0.35">
      <c r="C78" s="62"/>
      <c r="D78" s="62"/>
      <c r="E78" s="62"/>
      <c r="F78" s="62"/>
      <c r="G78" s="62"/>
    </row>
    <row r="79" spans="3:11" x14ac:dyDescent="0.35">
      <c r="C79" s="62"/>
      <c r="D79" s="62"/>
      <c r="E79" s="62"/>
      <c r="F79" s="62"/>
      <c r="G79" s="62"/>
    </row>
    <row r="80" spans="3:11" x14ac:dyDescent="0.35">
      <c r="C80" s="62"/>
      <c r="D80" s="62"/>
      <c r="E80" s="62"/>
      <c r="F80" s="62"/>
      <c r="G80" s="62"/>
    </row>
    <row r="81" spans="3:7" x14ac:dyDescent="0.35">
      <c r="C81" s="62"/>
      <c r="D81" s="62"/>
      <c r="E81" s="62"/>
      <c r="F81" s="62"/>
      <c r="G81" s="62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1.65" outlineLevelRow="1" x14ac:dyDescent="0.35"/>
  <cols>
    <col min="1" max="5" width="3.69140625" customWidth="1"/>
    <col min="6" max="6" width="16.3046875" customWidth="1"/>
    <col min="7" max="7" width="14.3828125" customWidth="1"/>
    <col min="8" max="8" width="3" customWidth="1"/>
    <col min="9" max="18" width="9.15234375" customWidth="1"/>
    <col min="19" max="19" width="1.69140625" customWidth="1"/>
    <col min="20" max="16384" width="9.15234375" hidden="1"/>
  </cols>
  <sheetData>
    <row r="1" spans="1:18" ht="20.65" x14ac:dyDescent="0.6">
      <c r="A1" s="43" t="str">
        <f ca="1">IF(ISERROR(RIGHT(CELL("filename",A1),LEN(CELL("filename",A1))-FIND("]",CELL("filename",A1)))),
"",
RIGHT(CELL("filename",A1),LEN(CELL("filename",A1))-FIND("]",CELL("filename",A1))))</f>
        <v>Model Parameters</v>
      </c>
      <c r="J1" s="61"/>
      <c r="K1" s="61"/>
    </row>
    <row r="2" spans="1:18" ht="17.25" x14ac:dyDescent="0.45">
      <c r="A2" s="44" t="str">
        <f ca="1">Model_Name</f>
        <v>SP Elf Replacements - Challenge.xlsx</v>
      </c>
    </row>
    <row r="3" spans="1:18" x14ac:dyDescent="0.35">
      <c r="A3" s="61" t="s">
        <v>0</v>
      </c>
      <c r="B3" s="61"/>
      <c r="C3" s="61"/>
      <c r="D3" s="61"/>
      <c r="E3" s="61"/>
    </row>
    <row r="4" spans="1:18" ht="13.5" x14ac:dyDescent="0.35">
      <c r="E4" t="s">
        <v>6</v>
      </c>
      <c r="I4" s="1">
        <f>Overall_Error_Check</f>
        <v>0</v>
      </c>
    </row>
    <row r="6" spans="1:18" ht="15.4" thickBot="1" x14ac:dyDescent="0.45">
      <c r="B6" s="45">
        <f>MAX($B$5:$B5)+1</f>
        <v>1</v>
      </c>
      <c r="C6" s="2" t="s">
        <v>52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" outlineLevel="1" thickTop="1" x14ac:dyDescent="0.35"/>
    <row r="8" spans="1:18" ht="16.899999999999999" outlineLevel="1" x14ac:dyDescent="0.5">
      <c r="C8" s="3" t="s">
        <v>53</v>
      </c>
    </row>
    <row r="9" spans="1:18" ht="16.899999999999999" outlineLevel="1" x14ac:dyDescent="0.5">
      <c r="C9" s="3"/>
    </row>
    <row r="10" spans="1:18" ht="16.899999999999999" outlineLevel="1" x14ac:dyDescent="0.5">
      <c r="C10" s="3"/>
      <c r="E10" s="4" t="s">
        <v>52</v>
      </c>
    </row>
    <row r="11" spans="1:18" outlineLevel="1" x14ac:dyDescent="0.35">
      <c r="E11" t="s">
        <v>17</v>
      </c>
      <c r="G11" s="64" t="str">
        <f ca="1">IF(ISERROR(OR(FIND("[",CELL("filename",A1)),FIND("]",CELL("filename",A1)))),"",MID(CELL("filename",A1),FIND("[",CELL("filename",A1))+1,FIND("]",CELL("filename",A1))-FIND("[",CELL("filename",A1))-1))</f>
        <v>SP Elf Replacements - Challenge.xlsx</v>
      </c>
      <c r="H11" s="64"/>
      <c r="I11" s="64"/>
      <c r="J11" s="64"/>
      <c r="K11" s="64"/>
      <c r="L11" s="64"/>
      <c r="M11" s="64"/>
      <c r="N11" s="64"/>
    </row>
    <row r="12" spans="1:18" outlineLevel="1" x14ac:dyDescent="0.35">
      <c r="E12" t="s">
        <v>54</v>
      </c>
      <c r="G12" s="65" t="s">
        <v>55</v>
      </c>
      <c r="H12" s="65"/>
      <c r="I12" s="65"/>
      <c r="J12" s="65"/>
      <c r="K12" s="65"/>
      <c r="L12" s="65"/>
      <c r="M12" s="65"/>
      <c r="N12" s="65"/>
    </row>
    <row r="13" spans="1:18" outlineLevel="1" x14ac:dyDescent="0.35"/>
    <row r="14" spans="1:18" outlineLevel="1" x14ac:dyDescent="0.35"/>
    <row r="15" spans="1:18" ht="15.4" thickBot="1" x14ac:dyDescent="0.45">
      <c r="B15" s="45">
        <f>MAX($B$5:$B14)+1</f>
        <v>2</v>
      </c>
      <c r="C15" s="2" t="s">
        <v>56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" outlineLevel="1" thickTop="1" x14ac:dyDescent="0.35"/>
    <row r="17" spans="3:7" ht="16.899999999999999" outlineLevel="1" x14ac:dyDescent="0.5">
      <c r="C17" s="3" t="s">
        <v>57</v>
      </c>
    </row>
    <row r="18" spans="3:7" outlineLevel="1" x14ac:dyDescent="0.35"/>
    <row r="19" spans="3:7" outlineLevel="1" x14ac:dyDescent="0.35">
      <c r="E19" t="s">
        <v>58</v>
      </c>
      <c r="G19" s="5">
        <v>365</v>
      </c>
    </row>
    <row r="20" spans="3:7" outlineLevel="1" x14ac:dyDescent="0.35">
      <c r="E20" t="s">
        <v>59</v>
      </c>
      <c r="G20" s="5">
        <v>1</v>
      </c>
    </row>
    <row r="21" spans="3:7" outlineLevel="1" x14ac:dyDescent="0.35">
      <c r="E21" t="s">
        <v>60</v>
      </c>
      <c r="G21" s="5">
        <v>3</v>
      </c>
    </row>
    <row r="22" spans="3:7" outlineLevel="1" x14ac:dyDescent="0.35">
      <c r="E22" t="s">
        <v>61</v>
      </c>
      <c r="G22" s="5">
        <v>6</v>
      </c>
    </row>
    <row r="23" spans="3:7" outlineLevel="1" x14ac:dyDescent="0.35">
      <c r="E23" t="s">
        <v>62</v>
      </c>
      <c r="G23" s="5">
        <v>12</v>
      </c>
    </row>
    <row r="24" spans="3:7" outlineLevel="1" x14ac:dyDescent="0.35">
      <c r="E24" t="s">
        <v>63</v>
      </c>
      <c r="G24" s="5">
        <v>4</v>
      </c>
    </row>
    <row r="25" spans="3:7" outlineLevel="1" x14ac:dyDescent="0.35"/>
    <row r="26" spans="3:7" outlineLevel="1" x14ac:dyDescent="0.35">
      <c r="E26" t="s">
        <v>64</v>
      </c>
      <c r="G26" s="5">
        <v>5</v>
      </c>
    </row>
    <row r="27" spans="3:7" outlineLevel="1" x14ac:dyDescent="0.35"/>
    <row r="28" spans="3:7" outlineLevel="1" x14ac:dyDescent="0.35">
      <c r="E28" t="s">
        <v>65</v>
      </c>
      <c r="G28" s="6">
        <v>9.9999999999999997E+98</v>
      </c>
    </row>
    <row r="29" spans="3:7" outlineLevel="1" x14ac:dyDescent="0.35">
      <c r="E29" t="s">
        <v>66</v>
      </c>
      <c r="G29" s="6">
        <v>1E-8</v>
      </c>
    </row>
    <row r="30" spans="3:7" outlineLevel="1" x14ac:dyDescent="0.35"/>
    <row r="31" spans="3:7" outlineLevel="1" x14ac:dyDescent="0.35">
      <c r="E31" t="s">
        <v>67</v>
      </c>
      <c r="G31" s="5">
        <v>1000</v>
      </c>
    </row>
    <row r="32" spans="3:7" outlineLevel="1" x14ac:dyDescent="0.35"/>
    <row r="33" outlineLevel="1" x14ac:dyDescent="0.35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O21"/>
  <sheetViews>
    <sheetView showGridLines="0" workbookViewId="0">
      <pane ySplit="9" topLeftCell="A10" activePane="bottomLeft" state="frozen"/>
      <selection activeCell="A3" sqref="A3:E3"/>
      <selection pane="bottomLeft" activeCell="A10" sqref="A10"/>
    </sheetView>
  </sheetViews>
  <sheetFormatPr defaultColWidth="0" defaultRowHeight="11.65" outlineLevelRow="1" x14ac:dyDescent="0.35"/>
  <cols>
    <col min="1" max="5" width="3.69140625" customWidth="1"/>
    <col min="6" max="6" width="9.15234375" customWidth="1"/>
    <col min="7" max="7" width="22.15234375" customWidth="1"/>
    <col min="8" max="8" width="10.69140625" customWidth="1"/>
    <col min="9" max="9" width="9.15234375" customWidth="1"/>
    <col min="10" max="14" width="10.69140625" customWidth="1"/>
    <col min="15" max="15" width="9.15234375" customWidth="1"/>
    <col min="16" max="16384" width="9.15234375" hidden="1"/>
  </cols>
  <sheetData>
    <row r="1" spans="1:14" ht="20.65" x14ac:dyDescent="0.6">
      <c r="A1" s="43" t="str">
        <f ca="1">IF(ISERROR(RIGHT(CELL("filename",A1),LEN(CELL("filename",A1))-FIND("]",CELL("filename",A1)))),
"",
RIGHT(CELL("filename",A1),LEN(CELL("filename",A1))-FIND("]",CELL("filename",A1))))</f>
        <v>Timing</v>
      </c>
    </row>
    <row r="2" spans="1:14" ht="17.25" x14ac:dyDescent="0.45">
      <c r="A2" s="44" t="str">
        <f ca="1">Model_Name</f>
        <v>SP Elf Replacements - Challenge.xlsx</v>
      </c>
    </row>
    <row r="3" spans="1:14" x14ac:dyDescent="0.35">
      <c r="A3" s="61" t="s">
        <v>0</v>
      </c>
      <c r="B3" s="61"/>
      <c r="C3" s="61"/>
      <c r="D3" s="61"/>
      <c r="E3" s="61"/>
    </row>
    <row r="4" spans="1:14" ht="13.5" x14ac:dyDescent="0.35">
      <c r="B4" t="s">
        <v>6</v>
      </c>
      <c r="F4" s="1">
        <f>Overall_Error_Check</f>
        <v>0</v>
      </c>
    </row>
    <row r="5" spans="1:14" x14ac:dyDescent="0.35">
      <c r="J5" s="39">
        <f>J$7</f>
        <v>45473</v>
      </c>
      <c r="K5" s="39">
        <f>K$7</f>
        <v>45838</v>
      </c>
      <c r="L5" s="39">
        <f>L$7</f>
        <v>46203</v>
      </c>
      <c r="M5" s="39">
        <f>M$7</f>
        <v>46568</v>
      </c>
      <c r="N5" s="39">
        <f>N$7</f>
        <v>46934</v>
      </c>
    </row>
    <row r="6" spans="1:14" outlineLevel="1" x14ac:dyDescent="0.35">
      <c r="C6" t="s">
        <v>68</v>
      </c>
      <c r="J6" s="38">
        <f>IF(J$9=1,Model_Start_Date,I$7+1)</f>
        <v>45108</v>
      </c>
      <c r="K6" s="38">
        <f>IF(K$9=1,Model_Start_Date,J$7+1)</f>
        <v>45474</v>
      </c>
      <c r="L6" s="38">
        <f>IF(L$9=1,Model_Start_Date,K$7+1)</f>
        <v>45839</v>
      </c>
      <c r="M6" s="38">
        <f>IF(M$9=1,Model_Start_Date,L$7+1)</f>
        <v>46204</v>
      </c>
      <c r="N6" s="38">
        <f>IF(N$9=1,Model_Start_Date,M$7+1)</f>
        <v>46569</v>
      </c>
    </row>
    <row r="7" spans="1:14" outlineLevel="1" x14ac:dyDescent="0.35">
      <c r="C7" t="s">
        <v>69</v>
      </c>
      <c r="J7" s="38">
        <f>EOMONTH(J$6,MOD(Periodicity+Reporting_Month_Factor-MONTH(J$6),Periodicity))</f>
        <v>45473</v>
      </c>
      <c r="K7" s="38">
        <f>EOMONTH(K$6,MOD(Periodicity+Reporting_Month_Factor-MONTH(K$6),Periodicity))</f>
        <v>45838</v>
      </c>
      <c r="L7" s="38">
        <f>EOMONTH(L$6,MOD(Periodicity+Reporting_Month_Factor-MONTH(L$6),Periodicity))</f>
        <v>46203</v>
      </c>
      <c r="M7" s="38">
        <f>EOMONTH(M$6,MOD(Periodicity+Reporting_Month_Factor-MONTH(M$6),Periodicity))</f>
        <v>46568</v>
      </c>
      <c r="N7" s="38">
        <f>EOMONTH(N$6,MOD(Periodicity+Reporting_Month_Factor-MONTH(N$6),Periodicity))</f>
        <v>46934</v>
      </c>
    </row>
    <row r="8" spans="1:14" outlineLevel="1" x14ac:dyDescent="0.35">
      <c r="C8" t="s">
        <v>70</v>
      </c>
      <c r="J8" s="34">
        <f>J7-J6+1</f>
        <v>366</v>
      </c>
      <c r="K8" s="34">
        <f t="shared" ref="K8:N8" si="0">K7-K6+1</f>
        <v>365</v>
      </c>
      <c r="L8" s="34">
        <f t="shared" si="0"/>
        <v>365</v>
      </c>
      <c r="M8" s="34">
        <f t="shared" si="0"/>
        <v>365</v>
      </c>
      <c r="N8" s="34">
        <f t="shared" si="0"/>
        <v>366</v>
      </c>
    </row>
    <row r="9" spans="1:14" ht="14.25" outlineLevel="1" x14ac:dyDescent="0.45">
      <c r="C9" t="s">
        <v>71</v>
      </c>
      <c r="I9" s="23"/>
      <c r="J9" s="34">
        <f>N(I$9)+1</f>
        <v>1</v>
      </c>
      <c r="K9" s="34">
        <f t="shared" ref="K9:N9" si="1">N(J$9)+1</f>
        <v>2</v>
      </c>
      <c r="L9" s="34">
        <f t="shared" si="1"/>
        <v>3</v>
      </c>
      <c r="M9" s="34">
        <f t="shared" si="1"/>
        <v>4</v>
      </c>
      <c r="N9" s="34">
        <f t="shared" si="1"/>
        <v>5</v>
      </c>
    </row>
    <row r="10" spans="1:14" x14ac:dyDescent="0.35">
      <c r="A10" s="11"/>
    </row>
    <row r="11" spans="1:14" ht="15.4" thickBot="1" x14ac:dyDescent="0.45">
      <c r="B11" s="45">
        <f>MAX($B$10:$B10)+1</f>
        <v>1</v>
      </c>
      <c r="C11" s="41" t="s">
        <v>72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" thickTop="1" x14ac:dyDescent="0.35"/>
    <row r="13" spans="1:14" ht="16.899999999999999" x14ac:dyDescent="0.5">
      <c r="C13" s="3" t="s">
        <v>73</v>
      </c>
    </row>
    <row r="15" spans="1:14" x14ac:dyDescent="0.35">
      <c r="D15" t="s">
        <v>74</v>
      </c>
      <c r="H15" s="52">
        <v>45108</v>
      </c>
    </row>
    <row r="17" spans="4:9" x14ac:dyDescent="0.35">
      <c r="D17" t="s">
        <v>75</v>
      </c>
      <c r="H17" s="46">
        <v>12</v>
      </c>
    </row>
    <row r="19" spans="4:9" x14ac:dyDescent="0.35">
      <c r="D19" t="s">
        <v>76</v>
      </c>
      <c r="H19" s="46">
        <v>6</v>
      </c>
      <c r="I19" s="19" t="str">
        <f>"e.g. "&amp;TEXT(DATE(YEAR(Model_Start_Date)+IF(Example_Reporting_Month&lt;MONTH(Model_Start_Date),1,0),Example_Reporting_Month+1,1)-1,"dd-Mmm-yy")</f>
        <v>e.g. 30-Jun-24</v>
      </c>
    </row>
    <row r="21" spans="4:9" x14ac:dyDescent="0.35">
      <c r="D21" t="s">
        <v>77</v>
      </c>
      <c r="H21" s="35">
        <f>MOD(Example_Reporting_Month-1,Periodicity)+1</f>
        <v>6</v>
      </c>
    </row>
  </sheetData>
  <mergeCells count="1">
    <mergeCell ref="A3:E3"/>
  </mergeCells>
  <conditionalFormatting sqref="F4">
    <cfRule type="cellIs" dxfId="4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CCA5-E3CE-444C-AB99-9F5B7BA11D80}">
  <sheetPr codeName="Sheet8">
    <outlinePr summaryBelow="0" summaryRight="0"/>
  </sheetPr>
  <dimension ref="A1:T21"/>
  <sheetViews>
    <sheetView zoomScale="85" zoomScaleNormal="85" workbookViewId="0">
      <pane xSplit="9" ySplit="9" topLeftCell="J10" activePane="bottomRight" state="frozen"/>
      <selection pane="topRight" activeCell="J1" sqref="J1"/>
      <selection pane="bottomLeft" activeCell="A10" sqref="A10"/>
      <selection pane="bottomRight" activeCell="J10" sqref="J10"/>
    </sheetView>
  </sheetViews>
  <sheetFormatPr defaultColWidth="0" defaultRowHeight="11.65" outlineLevelRow="1" x14ac:dyDescent="0.35"/>
  <cols>
    <col min="1" max="4" width="3.69140625" customWidth="1"/>
    <col min="5" max="5" width="11.53515625" customWidth="1"/>
    <col min="6" max="6" width="11.15234375" customWidth="1"/>
    <col min="7" max="8" width="3.69140625" customWidth="1"/>
    <col min="9" max="9" width="6" customWidth="1"/>
    <col min="10" max="14" width="16.69140625" customWidth="1"/>
    <col min="15" max="15" width="9.15234375" customWidth="1"/>
    <col min="16" max="19" width="9.15234375" hidden="1" customWidth="1"/>
    <col min="20" max="20" width="0" hidden="1" customWidth="1"/>
    <col min="21" max="16384" width="9.15234375" hidden="1"/>
  </cols>
  <sheetData>
    <row r="1" spans="1:14" ht="20.65" x14ac:dyDescent="0.6">
      <c r="A1" s="43" t="str">
        <f ca="1">IF(ISERROR(RIGHT(CELL("filename",A1),LEN(CELL("filename",A1))-FIND("]",CELL("filename",A1)))),
"",
RIGHT(CELL("filename",A1),LEN(CELL("filename",A1))-FIND("]",CELL("filename",A1))))</f>
        <v>Data</v>
      </c>
    </row>
    <row r="2" spans="1:14" ht="17.25" x14ac:dyDescent="0.45">
      <c r="A2" s="44" t="str">
        <f ca="1">Model_Name</f>
        <v>SP Elf Replacements - Challenge.xlsx</v>
      </c>
    </row>
    <row r="3" spans="1:14" x14ac:dyDescent="0.35">
      <c r="A3" s="61" t="s">
        <v>0</v>
      </c>
      <c r="B3" s="61"/>
      <c r="C3" s="61"/>
      <c r="D3" s="61"/>
      <c r="E3" s="61"/>
    </row>
    <row r="4" spans="1:14" ht="13.5" x14ac:dyDescent="0.35">
      <c r="B4" t="s">
        <v>6</v>
      </c>
      <c r="F4" s="55">
        <f>Overall_Error_Check</f>
        <v>0</v>
      </c>
    </row>
    <row r="5" spans="1:14" x14ac:dyDescent="0.35">
      <c r="J5" s="39">
        <f>Timing!J5</f>
        <v>45473</v>
      </c>
      <c r="K5" s="39">
        <f>Timing!K5</f>
        <v>45838</v>
      </c>
      <c r="L5" s="39">
        <f>Timing!L5</f>
        <v>46203</v>
      </c>
      <c r="M5" s="39">
        <f>Timing!M5</f>
        <v>46568</v>
      </c>
      <c r="N5" s="39">
        <f>Timing!N5</f>
        <v>46934</v>
      </c>
    </row>
    <row r="6" spans="1:14" outlineLevel="1" x14ac:dyDescent="0.35">
      <c r="C6" s="59" t="str">
        <f>Timing!C6</f>
        <v>Start Date</v>
      </c>
      <c r="J6" s="38">
        <f>Timing!J6</f>
        <v>45108</v>
      </c>
      <c r="K6" s="38">
        <f>Timing!K6</f>
        <v>45474</v>
      </c>
      <c r="L6" s="38">
        <f>Timing!L6</f>
        <v>45839</v>
      </c>
      <c r="M6" s="38">
        <f>Timing!M6</f>
        <v>46204</v>
      </c>
      <c r="N6" s="38">
        <f>Timing!N6</f>
        <v>46569</v>
      </c>
    </row>
    <row r="7" spans="1:14" outlineLevel="1" x14ac:dyDescent="0.35">
      <c r="C7" s="59" t="str">
        <f>Timing!C7</f>
        <v>End Date</v>
      </c>
      <c r="J7" s="38">
        <f>Timing!J7</f>
        <v>45473</v>
      </c>
      <c r="K7" s="38">
        <f>Timing!K7</f>
        <v>45838</v>
      </c>
      <c r="L7" s="38">
        <f>Timing!L7</f>
        <v>46203</v>
      </c>
      <c r="M7" s="38">
        <f>Timing!M7</f>
        <v>46568</v>
      </c>
      <c r="N7" s="38">
        <f>Timing!N7</f>
        <v>46934</v>
      </c>
    </row>
    <row r="8" spans="1:14" outlineLevel="1" x14ac:dyDescent="0.35">
      <c r="C8" s="59" t="str">
        <f>Timing!C8</f>
        <v>Number of Days</v>
      </c>
      <c r="J8" s="34">
        <f>Timing!J8</f>
        <v>366</v>
      </c>
      <c r="K8" s="34">
        <f>Timing!K8</f>
        <v>365</v>
      </c>
      <c r="L8" s="34">
        <f>Timing!L8</f>
        <v>365</v>
      </c>
      <c r="M8" s="34">
        <f>Timing!M8</f>
        <v>365</v>
      </c>
      <c r="N8" s="34">
        <f>Timing!N8</f>
        <v>366</v>
      </c>
    </row>
    <row r="9" spans="1:14" ht="14.25" outlineLevel="1" x14ac:dyDescent="0.45">
      <c r="C9" s="59" t="str">
        <f>Timing!C9</f>
        <v>Counter</v>
      </c>
      <c r="I9" s="23"/>
      <c r="J9" s="34">
        <f>Timing!J9</f>
        <v>1</v>
      </c>
      <c r="K9" s="34">
        <f>Timing!K9</f>
        <v>2</v>
      </c>
      <c r="L9" s="34">
        <f>Timing!L9</f>
        <v>3</v>
      </c>
      <c r="M9" s="34">
        <f>Timing!M9</f>
        <v>4</v>
      </c>
      <c r="N9" s="34">
        <f>Timing!N9</f>
        <v>5</v>
      </c>
    </row>
    <row r="11" spans="1:14" ht="15.4" thickBot="1" x14ac:dyDescent="0.45">
      <c r="B11" s="45">
        <f>MAX($B$10:$B10)+1</f>
        <v>1</v>
      </c>
      <c r="C11" s="2" t="str">
        <f ca="1">A1</f>
        <v>Data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2" thickTop="1" x14ac:dyDescent="0.35"/>
    <row r="13" spans="1:14" ht="16.899999999999999" x14ac:dyDescent="0.5">
      <c r="C13" s="3" t="s">
        <v>80</v>
      </c>
    </row>
    <row r="15" spans="1:14" x14ac:dyDescent="0.35">
      <c r="E15" s="13" t="s">
        <v>78</v>
      </c>
      <c r="J15" s="13" t="s">
        <v>68</v>
      </c>
      <c r="K15" s="13" t="s">
        <v>90</v>
      </c>
      <c r="L15" s="13" t="s">
        <v>79</v>
      </c>
      <c r="M15" s="13" t="s">
        <v>81</v>
      </c>
    </row>
    <row r="16" spans="1:14" x14ac:dyDescent="0.35">
      <c r="E16" s="53">
        <v>1</v>
      </c>
      <c r="J16" s="54">
        <v>46223</v>
      </c>
      <c r="K16" s="54">
        <v>46768</v>
      </c>
      <c r="L16" s="57">
        <v>6</v>
      </c>
      <c r="M16" s="58">
        <v>6</v>
      </c>
    </row>
    <row r="17" spans="5:13" x14ac:dyDescent="0.35">
      <c r="E17" s="53">
        <v>2</v>
      </c>
      <c r="J17" s="54">
        <v>44933</v>
      </c>
      <c r="K17" s="54">
        <v>46421</v>
      </c>
      <c r="L17" s="57">
        <v>2</v>
      </c>
      <c r="M17" s="58"/>
    </row>
    <row r="18" spans="5:13" x14ac:dyDescent="0.35">
      <c r="E18" s="53">
        <v>3</v>
      </c>
      <c r="J18" s="54">
        <v>46085</v>
      </c>
      <c r="K18" s="54">
        <v>47400</v>
      </c>
      <c r="L18" s="57">
        <v>4</v>
      </c>
      <c r="M18" s="58">
        <v>2</v>
      </c>
    </row>
    <row r="19" spans="5:13" x14ac:dyDescent="0.35">
      <c r="E19" s="53">
        <v>4</v>
      </c>
      <c r="J19" s="54">
        <v>44671</v>
      </c>
      <c r="K19" s="54">
        <v>47050</v>
      </c>
      <c r="L19" s="57">
        <v>2</v>
      </c>
      <c r="M19" s="58"/>
    </row>
    <row r="20" spans="5:13" x14ac:dyDescent="0.35">
      <c r="E20" s="53">
        <v>5</v>
      </c>
      <c r="J20" s="54">
        <v>46025</v>
      </c>
      <c r="K20" s="54">
        <v>47646</v>
      </c>
      <c r="L20" s="57">
        <v>6</v>
      </c>
      <c r="M20" s="58">
        <v>4</v>
      </c>
    </row>
    <row r="21" spans="5:13" x14ac:dyDescent="0.35">
      <c r="E21" s="53">
        <v>6</v>
      </c>
      <c r="J21" s="54">
        <v>44793</v>
      </c>
      <c r="K21" s="54">
        <v>45720</v>
      </c>
      <c r="L21" s="57">
        <v>3</v>
      </c>
      <c r="M21" s="58"/>
    </row>
  </sheetData>
  <mergeCells count="1">
    <mergeCell ref="A3:E3"/>
  </mergeCells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379994E4-F212-4A5E-B830-59EF7A0814AB}"/>
    <hyperlink ref="A3:E3" location="HL_Navigator" tooltip="Go to Navigator (Table of Contents)" display="Navigator" xr:uid="{7AD113E0-A91E-46C7-A3D6-7E42CA37470B}"/>
    <hyperlink ref="A3" location="HL_Navigator" display="Navigator" xr:uid="{CD494641-989A-47CB-AA7A-1C87A0FBA3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1.65" outlineLevelRow="1" x14ac:dyDescent="0.35"/>
  <cols>
    <col min="1" max="5" width="3.69140625" customWidth="1"/>
    <col min="6" max="12" width="9.15234375" customWidth="1"/>
    <col min="13" max="18" width="0" hidden="1" customWidth="1"/>
    <col min="19" max="16384" width="9.15234375" hidden="1"/>
  </cols>
  <sheetData>
    <row r="1" spans="1:11" ht="20.65" x14ac:dyDescent="0.6">
      <c r="A1" s="43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7.25" x14ac:dyDescent="0.45">
      <c r="A2" s="44" t="str">
        <f ca="1">Model_Name</f>
        <v>SP Elf Replacements - Challenge.xlsx</v>
      </c>
    </row>
    <row r="3" spans="1:11" x14ac:dyDescent="0.35">
      <c r="A3" s="61" t="s">
        <v>0</v>
      </c>
      <c r="B3" s="61"/>
      <c r="C3" s="61"/>
      <c r="D3" s="61"/>
      <c r="E3" s="61"/>
    </row>
    <row r="4" spans="1:11" ht="13.5" x14ac:dyDescent="0.35">
      <c r="B4" t="s">
        <v>6</v>
      </c>
      <c r="F4" s="55">
        <f>Overall_Error_Check</f>
        <v>0</v>
      </c>
    </row>
    <row r="5" spans="1:11" x14ac:dyDescent="0.35">
      <c r="A5" s="11"/>
    </row>
    <row r="6" spans="1:11" ht="15.4" thickBot="1" x14ac:dyDescent="0.45">
      <c r="B6" s="45">
        <f>MAX($B$5:$B5)+1</f>
        <v>1</v>
      </c>
      <c r="C6" s="2" t="s">
        <v>11</v>
      </c>
      <c r="D6" s="2"/>
      <c r="E6" s="2"/>
      <c r="F6" s="2"/>
      <c r="G6" s="2"/>
      <c r="H6" s="2"/>
      <c r="I6" s="2"/>
      <c r="J6" s="2"/>
      <c r="K6" s="2"/>
    </row>
    <row r="7" spans="1:11" ht="12" outlineLevel="1" thickTop="1" x14ac:dyDescent="0.35"/>
    <row r="8" spans="1:11" ht="16.899999999999999" outlineLevel="1" x14ac:dyDescent="0.5">
      <c r="C8" s="3" t="s">
        <v>82</v>
      </c>
    </row>
    <row r="9" spans="1:11" ht="16.899999999999999" outlineLevel="1" x14ac:dyDescent="0.5">
      <c r="C9" s="3"/>
    </row>
    <row r="10" spans="1:11" ht="16.899999999999999" outlineLevel="1" x14ac:dyDescent="0.5">
      <c r="C10" s="3"/>
      <c r="D10" s="4" t="s">
        <v>83</v>
      </c>
    </row>
    <row r="11" spans="1:11" outlineLevel="1" x14ac:dyDescent="0.35"/>
    <row r="12" spans="1:11" ht="13.5" outlineLevel="1" x14ac:dyDescent="0.35">
      <c r="E12" t="s">
        <v>84</v>
      </c>
      <c r="I12" s="37"/>
    </row>
    <row r="13" spans="1:11" outlineLevel="1" x14ac:dyDescent="0.35"/>
    <row r="14" spans="1:11" outlineLevel="1" x14ac:dyDescent="0.35"/>
    <row r="15" spans="1:11" outlineLevel="1" x14ac:dyDescent="0.35"/>
    <row r="16" spans="1:11" outlineLevel="1" x14ac:dyDescent="0.35"/>
    <row r="17" spans="5:11" ht="13.9" outlineLevel="1" x14ac:dyDescent="0.4">
      <c r="E17" s="4" t="str">
        <f>C8</f>
        <v>Summary of Errors</v>
      </c>
      <c r="I17" s="55">
        <f>MIN(1,SUM(I11:I15))</f>
        <v>0</v>
      </c>
      <c r="K17" s="11"/>
    </row>
    <row r="18" spans="5:11" outlineLevel="1" x14ac:dyDescent="0.35"/>
    <row r="19" spans="5:11" outlineLevel="1" x14ac:dyDescent="0.35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3.xml><?xml version="1.0" encoding="utf-8"?>
<ds:datastoreItem xmlns:ds="http://schemas.openxmlformats.org/officeDocument/2006/customXml" ds:itemID="{CA9A2AF4-B799-44F4-8155-67DAF8361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Cover</vt:lpstr>
      <vt:lpstr>Navigator</vt:lpstr>
      <vt:lpstr>Style Guide</vt:lpstr>
      <vt:lpstr>Model Parameters</vt:lpstr>
      <vt:lpstr>Timing</vt:lpstr>
      <vt:lpstr>Data</vt:lpstr>
      <vt:lpstr>Error Checks</vt:lpstr>
      <vt:lpstr>Client_Name</vt:lpstr>
      <vt:lpstr>Days_in_Year</vt:lpstr>
      <vt:lpstr>Example_Reporting_Month</vt:lpstr>
      <vt:lpstr>HL_1</vt:lpstr>
      <vt:lpstr>HL_3</vt:lpstr>
      <vt:lpstr>HL_4</vt:lpstr>
      <vt:lpstr>HL_5</vt:lpstr>
      <vt:lpstr>HL_7</vt:lpstr>
      <vt:lpstr>HL_8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Months_in_Qtr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Manager/>
  <Company>SumProduct Pty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Liam Bastick</cp:lastModifiedBy>
  <cp:revision/>
  <dcterms:created xsi:type="dcterms:W3CDTF">2012-10-20T20:39:47Z</dcterms:created>
  <dcterms:modified xsi:type="dcterms:W3CDTF">2024-12-07T12:26:05Z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