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50" activeTab="0"/>
  </bookViews>
  <sheets>
    <sheet name="GC" sheetId="1" r:id="rId1"/>
    <sheet name="Contents" sheetId="2" r:id="rId2"/>
    <sheet name="Assumptions" sheetId="3" r:id="rId3"/>
    <sheet name="GA" sheetId="4" state="hidden" r:id="rId4"/>
    <sheet name="Comprehensive_Example" sheetId="5" r:id="rId5"/>
    <sheet name="Lookup_SC" sheetId="6" state="hidden" r:id="rId6"/>
    <sheet name="GL" sheetId="7" state="hidden" r:id="rId7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cro_Copy">'Comprehensive_Example'!$F$18</definedName>
    <definedName name="Macro_Paste">'Comprehensive_Example'!$F$19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2">'Assumptions'!$B$1:$P$30</definedName>
    <definedName name="_xlnm.Print_Area" localSheetId="4">'Comprehensive_Example'!$A$1:$I$43</definedName>
    <definedName name="_xlnm.Print_Area" localSheetId="1">'Contents'!$B$1:$Q$11</definedName>
    <definedName name="_xlnm.Print_Area" localSheetId="3">'GA'!$B$1:$N$40</definedName>
    <definedName name="_xlnm.Print_Area" localSheetId="0">'GC'!$B$1:$P$30</definedName>
    <definedName name="_xlnm.Print_Area" localSheetId="6">'GL'!$B$1:$N$40</definedName>
    <definedName name="_xlnm.Print_Area" localSheetId="5">'Lookup_SC'!$B$1:$P$30</definedName>
    <definedName name="_xlnm.Print_Titles" localSheetId="4">'Comprehensive_Example'!$1:$5</definedName>
    <definedName name="_xlnm.Print_Titles" localSheetId="1">'Contents'!$1:$7</definedName>
    <definedName name="_xlnm.Print_Titles" localSheetId="3">'GA'!$1:$8</definedName>
    <definedName name="_xlnm.Print_Titles" localSheetId="6">'GL'!$1:$6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<sst xmlns="http://schemas.openxmlformats.org/spreadsheetml/2006/main" count="221" uniqueCount="166">
  <si>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</si>
  <si>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</si>
  <si>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</si>
  <si>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</si>
  <si>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</si>
  <si>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</si>
  <si>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</si>
  <si>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</si>
  <si>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</si>
  <si>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</si>
  <si>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</si>
  <si>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</si>
  <si>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</si>
  <si>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</si>
  <si>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</si>
  <si>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</si>
  <si>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</si>
  <si>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</si>
  <si>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</si>
  <si>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</si>
  <si>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</si>
  <si>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</si>
  <si>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</si>
  <si>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</si>
  <si>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</si>
  <si>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</si>
  <si>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</si>
  <si>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</si>
  <si>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</si>
  <si>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</si>
  <si>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</si>
  <si>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</si>
  <si>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</si>
  <si>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</si>
  <si>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</si>
  <si>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</si>
  <si>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</si>
  <si>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</si>
  <si>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</si>
  <si>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</si>
  <si>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</si>
  <si>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</si>
  <si>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</si>
  <si>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</si>
  <si>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</si>
  <si>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</si>
  <si>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</si>
  <si>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</si>
  <si>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</si>
  <si>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</si>
  <si>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</si>
  <si>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</si>
  <si>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</si>
  <si>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</si>
  <si>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</si>
  <si>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</si>
  <si>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</si>
  <si>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</si>
  <si>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</si>
  <si>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</si>
  <si>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</si>
  <si>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</si>
  <si>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</si>
  <si>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</si>
  <si>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</si>
  <si>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</si>
  <si>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</si>
  <si>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</si>
  <si>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</si>
  <si>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</si>
  <si>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</si>
  <si>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</si>
  <si>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</si>
  <si>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</si>
  <si>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</si>
  <si>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</si>
  <si>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</si>
  <si>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</si>
  <si>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</si>
  <si>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</si>
  <si>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</si>
  <si>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</si>
  <si>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</si>
  <si>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</si>
  <si>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</si>
  <si>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</si>
  <si>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</si>
  <si>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</si>
  <si>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</si>
  <si>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</si>
  <si>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</si>
  <si>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</si>
  <si>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</si>
  <si>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</si>
  <si>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</si>
  <si>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</si>
  <si>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</si>
  <si>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</si>
  <si>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</si>
  <si>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</si>
  <si>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</si>
  <si>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</si>
  <si>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</si>
  <si>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</si>
  <si>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</si>
  <si>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</si>
  <si>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</si>
  <si>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</si>
  <si>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</si>
  <si>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</si>
  <si>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</si>
  <si>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</si>
  <si>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</si>
  <si>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</si>
  <si>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</si>
  <si>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</si>
  <si>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</si>
  <si>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</si>
  <si>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</si>
  <si>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</si>
  <si>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</si>
  <si>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</si>
  <si>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</si>
  <si>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</si>
  <si>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</si>
  <si>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</si>
  <si>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</si>
  <si>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</si>
  <si>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</si>
  <si>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</si>
  <si>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</si>
  <si>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</si>
  <si>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</si>
  <si>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</si>
  <si>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</si>
  <si>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Assumptions</t>
  </si>
  <si>
    <t>Model Lookup Tables</t>
  </si>
  <si>
    <t>a.</t>
  </si>
  <si>
    <t>Section 3.</t>
  </si>
  <si>
    <t xml:space="preserve">  Page  </t>
  </si>
  <si>
    <t>Total Pages:</t>
  </si>
  <si>
    <t>Section 1.</t>
  </si>
  <si>
    <t>Any queries, please e-mail:</t>
  </si>
  <si>
    <t>Website:</t>
  </si>
  <si>
    <t>SumProduct Pty Ltd</t>
  </si>
  <si>
    <t>liam.bastick@sumproduct.com</t>
  </si>
  <si>
    <t>www.sumproduct.com</t>
  </si>
  <si>
    <t>This workbook shows an example of how to avoid macros when dealing with circular references.</t>
  </si>
  <si>
    <t>Management fee example</t>
  </si>
  <si>
    <t>Macro approach</t>
  </si>
  <si>
    <t>Income</t>
  </si>
  <si>
    <t>£</t>
  </si>
  <si>
    <t>Profits</t>
  </si>
  <si>
    <t>Tax</t>
  </si>
  <si>
    <t>Tax rate</t>
  </si>
  <si>
    <t>%</t>
  </si>
  <si>
    <t>Adjustments</t>
  </si>
  <si>
    <t>Profit remaining</t>
  </si>
  <si>
    <t>Management fee (copy)</t>
  </si>
  <si>
    <t>Management fee (paste)</t>
  </si>
  <si>
    <t>Management fee (calculated)</t>
  </si>
  <si>
    <t>Solved approach - no macros required</t>
  </si>
  <si>
    <t>Inputs</t>
  </si>
  <si>
    <t>Tax Rate</t>
  </si>
  <si>
    <t>Management Fee example</t>
  </si>
  <si>
    <t>Avoiding Macros: Management Fees Example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</si>
</sst>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</numFmts>
  <fonts count="67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9"/>
      <name val="Calibri"/>
      <family val="2"/>
    </font>
    <font>
      <sz val="18"/>
      <color indexed="28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9"/>
      <name val="Arial"/>
      <family val="2"/>
    </font>
    <font>
      <sz val="8"/>
      <name val="Segoe UI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9" fillId="30" borderId="2" applyNumberFormat="0" applyAlignment="0" applyProtection="0"/>
    <xf numFmtId="0" fontId="60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1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3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23" fillId="0" borderId="5" xfId="79" applyFont="1">
      <alignment horizontal="center" vertical="center"/>
      <protection/>
    </xf>
    <xf numFmtId="0" fontId="24" fillId="0" borderId="5" xfId="80" applyFont="1">
      <alignment horizontal="center" vertical="center"/>
      <protection/>
    </xf>
    <xf numFmtId="177" fontId="24" fillId="0" borderId="5" xfId="81" applyFo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7" fillId="33" borderId="0" xfId="69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center" vertical="center"/>
      <protection/>
    </xf>
    <xf numFmtId="0" fontId="28" fillId="33" borderId="0" xfId="54" applyFont="1" applyFill="1">
      <alignment horizontal="center" vertical="center"/>
      <protection locked="0"/>
    </xf>
    <xf numFmtId="171" fontId="24" fillId="0" borderId="1" xfId="40" applyFont="1">
      <alignment horizontal="center" vertical="center"/>
      <protection locked="0"/>
    </xf>
    <xf numFmtId="177" fontId="24" fillId="33" borderId="0" xfId="58" applyNumberFormat="1" applyFont="1" applyFill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171" fontId="6" fillId="33" borderId="0" xfId="56" applyFont="1" applyFill="1">
      <alignment horizontal="center" vertical="center"/>
      <protection/>
    </xf>
    <xf numFmtId="0" fontId="29" fillId="33" borderId="0" xfId="71" applyFont="1" applyFill="1" applyAlignment="1">
      <alignment horizontal="center" vertical="center"/>
      <protection/>
    </xf>
    <xf numFmtId="178" fontId="24" fillId="33" borderId="0" xfId="72" applyNumberFormat="1" applyFont="1" applyFill="1" applyAlignment="1">
      <alignment horizontal="right" vertical="top"/>
      <protection/>
    </xf>
    <xf numFmtId="0" fontId="30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17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177" fontId="31" fillId="0" borderId="0" xfId="115" applyNumberFormat="1" applyFont="1" applyAlignment="1" quotePrefix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172" fontId="0" fillId="33" borderId="0" xfId="0" applyNumberForma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3" fontId="0" fillId="33" borderId="0" xfId="0" applyNumberFormat="1" applyFill="1" applyAlignment="1" applyProtection="1">
      <alignment/>
      <protection/>
    </xf>
    <xf numFmtId="172" fontId="66" fillId="0" borderId="1" xfId="49" applyFont="1">
      <alignment horizontal="right" vertical="center"/>
      <protection locked="0"/>
    </xf>
    <xf numFmtId="173" fontId="66" fillId="0" borderId="1" xfId="50" applyFont="1">
      <alignment horizontal="right" vertical="center"/>
      <protection locked="0"/>
    </xf>
    <xf numFmtId="172" fontId="66" fillId="0" borderId="1" xfId="49" applyFont="1" applyProtection="1">
      <alignment horizontal="right" vertical="center"/>
      <protection locked="0"/>
    </xf>
    <xf numFmtId="0" fontId="7" fillId="0" borderId="0" xfId="76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24" fillId="33" borderId="0" xfId="72" applyFont="1" applyFill="1" applyAlignment="1">
      <alignment horizontal="left" vertical="top" wrapText="1"/>
      <protection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B22C1B"/>
      <rgbColor rgb="00FDBA45"/>
      <rgbColor rgb="00E85100"/>
      <rgbColor rgb="00414E16"/>
      <rgbColor rgb="00528B91"/>
      <rgbColor rgb="00444744"/>
      <rgbColor rgb="00869439"/>
      <rgbColor rgb="00FFF08D"/>
      <rgbColor rgb="00FFF08D"/>
      <rgbColor rgb="00B22C1B"/>
      <rgbColor rgb="00FDBA45"/>
      <rgbColor rgb="00E85100"/>
      <rgbColor rgb="00414E16"/>
      <rgbColor rgb="00528B91"/>
      <rgbColor rgb="00444744"/>
      <rgbColor rgb="0086943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2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2819400" cy="1428750"/>
    <xdr:sp>
      <xdr:nvSpPr>
        <xdr:cNvPr id="2" name="Text Box 3"/>
        <xdr:cNvSpPr txBox="1">
          <a:spLocks noChangeArrowheads="1"/>
        </xdr:cNvSpPr>
      </xdr:nvSpPr>
      <xdr:spPr>
        <a:xfrm>
          <a:off x="6372225" y="1143000"/>
          <a:ext cx="2819400" cy="1428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17</xdr:row>
      <xdr:rowOff>9525</xdr:rowOff>
    </xdr:from>
    <xdr:to>
      <xdr:col>8</xdr:col>
      <xdr:colOff>419100</xdr:colOff>
      <xdr:row>19</xdr:row>
      <xdr:rowOff>123825</xdr:rowOff>
    </xdr:to>
    <xdr:sp macro="[0]!CopyPaste">
      <xdr:nvSpPr>
        <xdr:cNvPr id="1" name="Rectangle 1"/>
        <xdr:cNvSpPr>
          <a:spLocks/>
        </xdr:cNvSpPr>
      </xdr:nvSpPr>
      <xdr:spPr>
        <a:xfrm>
          <a:off x="4105275" y="2686050"/>
          <a:ext cx="1123950" cy="4191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Solve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5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  <col min="5" max="6" width="10.83203125" style="0" customWidth="1"/>
    <col min="7" max="9" width="20.16015625" style="0" customWidth="1"/>
  </cols>
  <sheetData>
    <row r="1" ht="11.25">
      <c r="A1" s="6" t="s">
        <v>2</v>
      </c>
    </row>
    <row r="9" ht="18">
      <c r="C9" s="2" t="s">
        <v>144</v>
      </c>
    </row>
    <row r="10" ht="15.75">
      <c r="C10" s="1" t="s">
        <v>165</v>
      </c>
    </row>
    <row r="11" spans="3:6" ht="11.25">
      <c r="C11" s="56" t="s">
        <v>3</v>
      </c>
      <c r="D11" s="56"/>
      <c r="E11" s="56"/>
      <c r="F11" s="56"/>
    </row>
    <row r="19" ht="11.25">
      <c r="C19" s="3" t="s">
        <v>0</v>
      </c>
    </row>
    <row r="21" ht="11.25">
      <c r="C21" s="3" t="s">
        <v>1</v>
      </c>
    </row>
    <row r="22" ht="11.25">
      <c r="C22" s="4" t="s">
        <v>147</v>
      </c>
    </row>
    <row r="23" ht="11.25">
      <c r="C23" s="4"/>
    </row>
    <row r="24" spans="3:9" ht="11.25">
      <c r="C24" s="4" t="s">
        <v>142</v>
      </c>
      <c r="G24" s="56" t="s">
        <v>145</v>
      </c>
      <c r="H24" s="56"/>
      <c r="I24" s="56"/>
    </row>
    <row r="25" spans="3:9" ht="11.25">
      <c r="C25" s="4" t="s">
        <v>143</v>
      </c>
      <c r="G25" s="56" t="s">
        <v>146</v>
      </c>
      <c r="H25" s="56"/>
      <c r="I25" s="56"/>
    </row>
  </sheetData>
  <sheetProtection/>
  <mergeCells count="3">
    <mergeCell ref="C11:F11"/>
    <mergeCell ref="G24:I24"/>
    <mergeCell ref="G25:I25"/>
  </mergeCells>
  <hyperlinks>
    <hyperlink ref="C11" location="HL_Home" tooltip="Go to Table of Contents" display="HL_Home"/>
    <hyperlink ref="G24" r:id="rId1" display="liam.bastick@sumproduct.com"/>
    <hyperlink ref="G25" r:id="rId2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scale="9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1"/>
  <sheetViews>
    <sheetView showGridLines="0" zoomScalePageLayoutView="0" workbookViewId="0" topLeftCell="A1">
      <pane xSplit="1" ySplit="6" topLeftCell="B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H16" sqref="H16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Avoiding Macros: Management Fees Example</v>
      </c>
    </row>
    <row r="3" spans="2:9" ht="11.25">
      <c r="B3" s="56" t="s">
        <v>5</v>
      </c>
      <c r="C3" s="56"/>
      <c r="D3" s="56"/>
      <c r="E3" s="56"/>
      <c r="F3" s="56"/>
      <c r="G3" s="56"/>
      <c r="H3" s="56"/>
      <c r="I3" s="56"/>
    </row>
    <row r="6" spans="1:17" s="38" customFormat="1" ht="12.75">
      <c r="A6" s="37" t="s">
        <v>6</v>
      </c>
      <c r="B6" s="39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0" t="s">
        <v>139</v>
      </c>
    </row>
    <row r="7" ht="11.25">
      <c r="B7" s="7"/>
    </row>
    <row r="8" spans="2:17" ht="18.75" customHeight="1">
      <c r="B8" s="57">
        <v>1</v>
      </c>
      <c r="C8" s="57"/>
      <c r="D8" s="58" t="str">
        <f>Assumptions!C9</f>
        <v>Assumptions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7">
        <v>3</v>
      </c>
    </row>
    <row r="9" spans="6:17" s="41" customFormat="1" ht="11.25" outlineLevel="1">
      <c r="F9" s="59" t="s">
        <v>137</v>
      </c>
      <c r="G9" s="59"/>
      <c r="H9" s="60" t="str">
        <f>Comprehensive_Example!B1</f>
        <v>Management Fee example</v>
      </c>
      <c r="I9" s="60"/>
      <c r="J9" s="60"/>
      <c r="K9" s="60"/>
      <c r="L9" s="60"/>
      <c r="M9" s="60"/>
      <c r="N9" s="60"/>
      <c r="O9" s="60"/>
      <c r="P9" s="60"/>
      <c r="Q9" s="42">
        <v>4</v>
      </c>
    </row>
    <row r="11" spans="2:17" ht="12">
      <c r="B11" s="43" t="s">
        <v>140</v>
      </c>
      <c r="Q11" s="44">
        <v>4</v>
      </c>
    </row>
  </sheetData>
  <sheetProtection/>
  <mergeCells count="5">
    <mergeCell ref="B3:I3"/>
    <mergeCell ref="B8:C8"/>
    <mergeCell ref="D8:P8"/>
    <mergeCell ref="F9:G9"/>
    <mergeCell ref="H9:P9"/>
  </mergeCells>
  <hyperlinks>
    <hyperlink ref="B8" location="'Assumptions_SC'!A1" tooltip="Go to Assumptions" display="'Assumptions_SC'!A1"/>
    <hyperlink ref="D8" location="'Assumptions_SC'!A1" tooltip="Go to Assumptions" display="'Assumptions_SC'!A1"/>
    <hyperlink ref="F9" location="'Comprehensive_Example_BA'!A1" tooltip="Go to Comprehensive Example" display="'Comprehensive_Example_BA'!A1"/>
    <hyperlink ref="H9" location="'Comprehensive_Example_BA'!A1" tooltip="Go to Comprehensive Example" display="'Comprehensive_Example_BA'!A1"/>
    <hyperlink ref="Q8" location="Assumptions!A1" tooltip="Go to Assumptions" display="Assumptions!A1"/>
    <hyperlink ref="Q9" location="Comprehensive_Example!A1" tooltip="Go to Comprehensive Example" display="Comprehensive_Example!A1"/>
    <hyperlink ref="A6" location="$B$7" tooltip="Go to Top of Sheet" display="$B$7"/>
    <hyperlink ref="B3" location="'GC'!A1" tooltip="Go to Cover Sheet" display="'GC'!A1"/>
    <hyperlink ref="B8:C8" location="Assumptions!A1" tooltip="Go to Assumptions" display="Assumptions!A1"/>
    <hyperlink ref="D8:P8" location="Assumptions!A1" tooltip="Go to Assumptions" display="Assumptions!A1"/>
    <hyperlink ref="F9:G9" location="Comprehensive_Example!A1" tooltip="Go to Comprehensive Example" display="a."/>
    <hyperlink ref="H9:P9" location="Comprehensive_Example!A1" tooltip="Go to Comprehensive Example" display="Comprehensive_Example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0"/>
  <sheetViews>
    <sheetView showGridLines="0" zoomScalePageLayoutView="0" workbookViewId="0" topLeftCell="A1">
      <selection activeCell="C12" sqref="C12:F12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/>
    </row>
    <row r="9" ht="18">
      <c r="C9" s="2" t="s">
        <v>135</v>
      </c>
    </row>
    <row r="10" ht="16.5">
      <c r="C10" s="34" t="s">
        <v>141</v>
      </c>
    </row>
    <row r="11" ht="15.75">
      <c r="C11" s="5" t="str">
        <f>Model_Name</f>
        <v>Avoiding Macros: Management Fees Example</v>
      </c>
    </row>
    <row r="12" spans="3:6" ht="11.25">
      <c r="C12" s="56" t="s">
        <v>3</v>
      </c>
      <c r="D12" s="56"/>
      <c r="E12" s="56"/>
      <c r="F12" s="56"/>
    </row>
    <row r="13" spans="3:4" ht="12.75">
      <c r="C13" s="11" t="s">
        <v>10</v>
      </c>
      <c r="D13" s="11" t="s">
        <v>11</v>
      </c>
    </row>
    <row r="17" ht="11.25">
      <c r="C17" s="3"/>
    </row>
    <row r="18" ht="11.25">
      <c r="C18" s="4"/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Comprehensive_Example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9" width="20.83203125" style="16" customWidth="1"/>
    <col min="10" max="16384" width="10.83203125" style="16" customWidth="1"/>
  </cols>
  <sheetData>
    <row r="1" spans="1:2" ht="18">
      <c r="A1" s="35" t="s">
        <v>129</v>
      </c>
      <c r="B1" s="18" t="s">
        <v>116</v>
      </c>
    </row>
    <row r="2" ht="15.75">
      <c r="B2" s="17" t="str">
        <f>Model_Name</f>
        <v>Avoiding Macros: Management Fees Example</v>
      </c>
    </row>
    <row r="3" spans="2:6" ht="11.25">
      <c r="B3" s="62" t="s">
        <v>3</v>
      </c>
      <c r="C3" s="62"/>
      <c r="D3" s="62"/>
      <c r="E3" s="62"/>
      <c r="F3" s="62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24" t="s">
        <v>116</v>
      </c>
    </row>
    <row r="9" spans="3:8" ht="11.25">
      <c r="C9" s="25" t="s">
        <v>117</v>
      </c>
      <c r="H9" s="26" t="s">
        <v>125</v>
      </c>
    </row>
    <row r="10" spans="3:8" ht="15.75" customHeight="1">
      <c r="C10" s="25" t="s">
        <v>58</v>
      </c>
      <c r="H10" s="27">
        <v>1</v>
      </c>
    </row>
    <row r="11" spans="3:8" ht="15.75" customHeight="1" thickBot="1">
      <c r="C11" s="25" t="s">
        <v>118</v>
      </c>
      <c r="H11" s="27">
        <v>12</v>
      </c>
    </row>
    <row r="12" spans="3:8" ht="12" thickBot="1">
      <c r="C12" s="25" t="s">
        <v>119</v>
      </c>
      <c r="H12" s="28">
        <v>38718</v>
      </c>
    </row>
    <row r="13" spans="3:8" ht="11.25">
      <c r="C13" s="25" t="s">
        <v>120</v>
      </c>
      <c r="H13" s="29">
        <v>20</v>
      </c>
    </row>
    <row r="14" spans="3:8" ht="11.25">
      <c r="C14" s="25" t="s">
        <v>121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5" t="s">
        <v>122</v>
      </c>
      <c r="H15" s="31">
        <f>EOMONTH(DATE(YEAR(Model_Start_Date)+1*(MONTH(Model_Start_Date)&gt;MATCH(Per_1_End_Mth,LU_Mths,0)),MATCH(Per_1_End_Mth,LU_Mths,0),1),0)</f>
        <v>39082</v>
      </c>
    </row>
    <row r="16" spans="3:8" ht="11.25">
      <c r="C16" s="25" t="s">
        <v>123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124</v>
      </c>
      <c r="H17" s="27">
        <v>2</v>
      </c>
    </row>
    <row r="18" ht="11.25"/>
    <row r="20" ht="11.25">
      <c r="B20" s="25" t="s">
        <v>126</v>
      </c>
    </row>
    <row r="21" spans="2:11" ht="11.25">
      <c r="B21" s="33">
        <v>1</v>
      </c>
      <c r="C21" s="61" t="s">
        <v>127</v>
      </c>
      <c r="D21" s="61"/>
      <c r="E21" s="61"/>
      <c r="F21" s="61"/>
      <c r="G21" s="61"/>
      <c r="H21" s="61"/>
      <c r="I21" s="61"/>
      <c r="J21" s="61"/>
      <c r="K21" s="61"/>
    </row>
    <row r="22" spans="3:11" ht="11.25">
      <c r="C22" s="61"/>
      <c r="D22" s="61"/>
      <c r="E22" s="61"/>
      <c r="F22" s="61"/>
      <c r="G22" s="61"/>
      <c r="H22" s="61"/>
      <c r="I22" s="61"/>
      <c r="J22" s="61"/>
      <c r="K22" s="61"/>
    </row>
    <row r="23" spans="2:11" ht="11.25">
      <c r="B23" s="33">
        <v>2</v>
      </c>
      <c r="C23" s="61" t="s">
        <v>128</v>
      </c>
      <c r="D23" s="61"/>
      <c r="E23" s="61"/>
      <c r="F23" s="61"/>
      <c r="G23" s="61"/>
      <c r="H23" s="61"/>
      <c r="I23" s="61"/>
      <c r="J23" s="61"/>
      <c r="K23" s="61"/>
    </row>
    <row r="24" spans="3:11" ht="11.25">
      <c r="C24" s="61"/>
      <c r="D24" s="61"/>
      <c r="E24" s="61"/>
      <c r="F24" s="61"/>
      <c r="G24" s="61"/>
      <c r="H24" s="61"/>
      <c r="I24" s="61"/>
      <c r="J24" s="61"/>
      <c r="K24" s="61"/>
    </row>
  </sheetData>
  <sheetProtection/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2"/>
  <headerFooter alignWithMargins="0">
    <oddFooter>&amp;L&amp;"Arial,Bold"&amp;7&amp;F
&amp;A
Printed: &amp;T on &amp;D&amp;C&amp;"Arial,Bold"&amp;10Page &amp;P of &amp;N&amp;RSumProduct Pty Ltd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"/>
    </sheetView>
  </sheetViews>
  <sheetFormatPr defaultColWidth="10.83203125" defaultRowHeight="11.25"/>
  <cols>
    <col min="1" max="3" width="3.83203125" style="16" customWidth="1"/>
    <col min="4" max="4" width="32.16015625" style="16" customWidth="1"/>
    <col min="5" max="5" width="3.83203125" style="16" customWidth="1"/>
    <col min="6" max="6" width="15" style="16" customWidth="1"/>
    <col min="7" max="16384" width="10.83203125" style="16" customWidth="1"/>
  </cols>
  <sheetData>
    <row r="1" spans="1:2" ht="18">
      <c r="A1" s="35"/>
      <c r="B1" s="18" t="s">
        <v>164</v>
      </c>
    </row>
    <row r="2" ht="15.75">
      <c r="B2" s="17" t="str">
        <f>Model_Name</f>
        <v>Avoiding Macros: Management Fees Example</v>
      </c>
    </row>
    <row r="3" spans="2:6" ht="11.25">
      <c r="B3" s="62" t="s">
        <v>3</v>
      </c>
      <c r="C3" s="62"/>
      <c r="D3" s="62"/>
      <c r="E3" s="62"/>
      <c r="F3" s="62"/>
    </row>
    <row r="4" spans="1:6" ht="12.75">
      <c r="A4" s="20" t="s">
        <v>6</v>
      </c>
      <c r="B4" s="22" t="s">
        <v>10</v>
      </c>
      <c r="C4" s="22"/>
      <c r="F4" s="23"/>
    </row>
    <row r="5" ht="11.25">
      <c r="B5" s="19"/>
    </row>
    <row r="6" ht="12.75">
      <c r="B6" s="45" t="s">
        <v>148</v>
      </c>
    </row>
    <row r="8" ht="12">
      <c r="C8" s="46" t="s">
        <v>162</v>
      </c>
    </row>
    <row r="9" ht="12.75" thickBot="1">
      <c r="D9" s="46"/>
    </row>
    <row r="10" spans="4:6" ht="12" thickBot="1">
      <c r="D10" s="48" t="s">
        <v>150</v>
      </c>
      <c r="E10" s="48" t="s">
        <v>151</v>
      </c>
      <c r="F10" s="53">
        <v>100</v>
      </c>
    </row>
    <row r="11" spans="4:6" ht="12" thickBot="1">
      <c r="D11" s="48" t="s">
        <v>163</v>
      </c>
      <c r="E11" s="48" t="s">
        <v>155</v>
      </c>
      <c r="F11" s="54">
        <v>0.2</v>
      </c>
    </row>
    <row r="12" spans="4:6" ht="12" thickBot="1">
      <c r="D12" s="48" t="s">
        <v>156</v>
      </c>
      <c r="E12" s="48" t="s">
        <v>151</v>
      </c>
      <c r="F12" s="53">
        <v>20</v>
      </c>
    </row>
    <row r="14" ht="12">
      <c r="C14" s="46" t="s">
        <v>149</v>
      </c>
    </row>
    <row r="15" ht="11.25">
      <c r="F15" s="49"/>
    </row>
    <row r="16" spans="4:6" ht="11.25">
      <c r="D16" s="48" t="s">
        <v>150</v>
      </c>
      <c r="E16" s="48" t="s">
        <v>151</v>
      </c>
      <c r="F16" s="50">
        <f>F10</f>
        <v>100</v>
      </c>
    </row>
    <row r="17" spans="4:6" ht="11.25">
      <c r="D17" s="48"/>
      <c r="E17" s="48"/>
      <c r="F17" s="51"/>
    </row>
    <row r="18" spans="4:6" ht="12" thickBot="1">
      <c r="D18" s="48" t="s">
        <v>158</v>
      </c>
      <c r="E18" s="48" t="s">
        <v>151</v>
      </c>
      <c r="F18" s="50">
        <f>F19+F27</f>
        <v>93</v>
      </c>
    </row>
    <row r="19" spans="4:6" ht="12" thickBot="1">
      <c r="D19" s="48" t="s">
        <v>159</v>
      </c>
      <c r="E19" s="48" t="s">
        <v>151</v>
      </c>
      <c r="F19" s="55">
        <v>85</v>
      </c>
    </row>
    <row r="20" ht="11.25">
      <c r="F20" s="49"/>
    </row>
    <row r="21" spans="4:6" ht="11.25">
      <c r="D21" s="48" t="s">
        <v>152</v>
      </c>
      <c r="E21" s="48" t="s">
        <v>151</v>
      </c>
      <c r="F21" s="50">
        <f>F16-F19</f>
        <v>15</v>
      </c>
    </row>
    <row r="22" ht="11.25">
      <c r="F22" s="49"/>
    </row>
    <row r="23" spans="4:6" ht="11.25">
      <c r="D23" s="48" t="s">
        <v>154</v>
      </c>
      <c r="E23" s="48" t="s">
        <v>155</v>
      </c>
      <c r="F23" s="52">
        <f>F11</f>
        <v>0.2</v>
      </c>
    </row>
    <row r="24" spans="4:6" ht="11.25">
      <c r="D24" s="48" t="s">
        <v>156</v>
      </c>
      <c r="E24" s="48" t="s">
        <v>151</v>
      </c>
      <c r="F24" s="50">
        <f>F12</f>
        <v>20</v>
      </c>
    </row>
    <row r="25" spans="4:6" ht="11.25">
      <c r="D25" s="48" t="s">
        <v>153</v>
      </c>
      <c r="E25" s="48" t="s">
        <v>151</v>
      </c>
      <c r="F25" s="50">
        <f>(F21+F24)*F23</f>
        <v>7</v>
      </c>
    </row>
    <row r="26" ht="11.25">
      <c r="F26" s="50"/>
    </row>
    <row r="27" spans="4:6" ht="11.25">
      <c r="D27" s="48" t="s">
        <v>157</v>
      </c>
      <c r="E27" s="48" t="s">
        <v>151</v>
      </c>
      <c r="F27" s="50">
        <f>F21-F25</f>
        <v>8</v>
      </c>
    </row>
    <row r="28" ht="11.25">
      <c r="F28" s="49"/>
    </row>
    <row r="29" spans="3:6" ht="12">
      <c r="C29" s="46" t="s">
        <v>161</v>
      </c>
      <c r="F29" s="49"/>
    </row>
    <row r="30" ht="11.25">
      <c r="F30" s="49"/>
    </row>
    <row r="31" spans="4:6" ht="11.25">
      <c r="D31" s="48" t="s">
        <v>150</v>
      </c>
      <c r="E31" s="48" t="s">
        <v>151</v>
      </c>
      <c r="F31" s="50">
        <f>F10</f>
        <v>100</v>
      </c>
    </row>
    <row r="32" spans="4:6" ht="11.25">
      <c r="D32" s="48"/>
      <c r="E32" s="48"/>
      <c r="F32" s="51"/>
    </row>
    <row r="33" spans="4:6" ht="11.25">
      <c r="D33" s="48" t="s">
        <v>160</v>
      </c>
      <c r="E33" s="48" t="s">
        <v>151</v>
      </c>
      <c r="F33" s="50">
        <f>F31-F38*F37/(1-F37)</f>
        <v>95</v>
      </c>
    </row>
    <row r="34" ht="11.25">
      <c r="F34" s="49"/>
    </row>
    <row r="35" spans="4:6" ht="11.25">
      <c r="D35" s="48" t="s">
        <v>152</v>
      </c>
      <c r="E35" s="48" t="s">
        <v>151</v>
      </c>
      <c r="F35" s="50">
        <f>F31-F33</f>
        <v>5</v>
      </c>
    </row>
    <row r="36" ht="11.25">
      <c r="F36" s="49"/>
    </row>
    <row r="37" spans="4:6" ht="11.25">
      <c r="D37" s="48" t="s">
        <v>154</v>
      </c>
      <c r="E37" s="48" t="s">
        <v>155</v>
      </c>
      <c r="F37" s="52">
        <f>F11</f>
        <v>0.2</v>
      </c>
    </row>
    <row r="38" spans="4:6" ht="11.25">
      <c r="D38" s="48" t="s">
        <v>156</v>
      </c>
      <c r="E38" s="48" t="s">
        <v>151</v>
      </c>
      <c r="F38" s="50">
        <f>F12</f>
        <v>20</v>
      </c>
    </row>
    <row r="39" spans="4:6" ht="11.25">
      <c r="D39" s="48" t="s">
        <v>153</v>
      </c>
      <c r="E39" s="48" t="s">
        <v>151</v>
      </c>
      <c r="F39" s="50">
        <f>(F35+F38)*F37</f>
        <v>5</v>
      </c>
    </row>
    <row r="40" ht="11.25">
      <c r="F40" s="50"/>
    </row>
    <row r="41" spans="4:6" ht="11.25">
      <c r="D41" s="48" t="s">
        <v>157</v>
      </c>
      <c r="E41" s="48" t="s">
        <v>151</v>
      </c>
      <c r="F41" s="50">
        <f>F35-F39</f>
        <v>0</v>
      </c>
    </row>
    <row r="42" ht="11.25">
      <c r="F42" s="49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Assumptions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portrait" paperSize="9" scale="97" r:id="rId2"/>
  <headerFooter alignWithMargins="0">
    <oddFooter>&amp;L&amp;"Arial,Bold"&amp;7&amp;F
&amp;A
Printed: &amp;T on &amp;D&amp;C&amp;"Arial,Bold"&amp;10Page &amp;P of &amp;N&amp;RSumProduct Pty Ltd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134</v>
      </c>
    </row>
    <row r="9" ht="18">
      <c r="C9" s="2" t="s">
        <v>136</v>
      </c>
    </row>
    <row r="10" ht="16.5">
      <c r="C10" s="34" t="s">
        <v>138</v>
      </c>
    </row>
    <row r="11" ht="15.75">
      <c r="C11" s="5" t="str">
        <f>Model_Name</f>
        <v>Avoiding Macros: Management Fees Example</v>
      </c>
    </row>
    <row r="12" spans="3:6" ht="11.25">
      <c r="C12" s="56" t="s">
        <v>3</v>
      </c>
      <c r="D12" s="56"/>
      <c r="E12" s="56"/>
      <c r="F12" s="56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131</v>
      </c>
    </row>
    <row r="19" ht="11.25">
      <c r="C19" s="4" t="s">
        <v>132</v>
      </c>
    </row>
    <row r="20" ht="11.25">
      <c r="C20" s="4" t="s">
        <v>133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(Title1)_FO'!A1" tooltip="Go to Previous Sheet" display="'(Title1)_FO'!A1"/>
    <hyperlink ref="D13" location="'GL'!A1" tooltip="Go to Next Sheet" display="'G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Avoiding Macros: Management Fees Example</v>
      </c>
    </row>
    <row r="3" spans="2:3" ht="11.25">
      <c r="B3" s="56" t="s">
        <v>3</v>
      </c>
      <c r="C3" s="56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Liam Bastick</cp:lastModifiedBy>
  <cp:lastPrinted>2015-09-07T06:33:55Z</cp:lastPrinted>
  <dcterms:created xsi:type="dcterms:W3CDTF">2009-08-28T00:15:39Z</dcterms:created>
  <dcterms:modified xsi:type="dcterms:W3CDTF">2016-09-15T02:53:13Z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