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40" windowWidth="25260" windowHeight="6285" tabRatio="950" activeTab="0"/>
  </bookViews>
  <sheets>
    <sheet name="GC" sheetId="1" r:id="rId1"/>
    <sheet name="Contents" sheetId="2" r:id="rId2"/>
    <sheet name="Actual_vs_Forecast_Examples_SC" sheetId="3" r:id="rId3"/>
    <sheet name="Forecast_Data_BA" sheetId="4" r:id="rId4"/>
    <sheet name="Actual_Data_BA" sheetId="5" r:id="rId5"/>
    <sheet name="Bad_Outputs_BO" sheetId="6" r:id="rId6"/>
    <sheet name="Simple_Outputs_BO" sheetId="7" r:id="rId7"/>
    <sheet name="Better_Outputs_BO" sheetId="8" r:id="rId8"/>
    <sheet name="Better_Outputs_Range_Names_BO" sheetId="9" r:id="rId9"/>
    <sheet name="Appendix_SC" sheetId="10" r:id="rId10"/>
    <sheet name="Lookup_Data_BL" sheetId="11" r:id="rId11"/>
  </sheets>
  <definedNames>
    <definedName name="Actual">'Lookup_Data_BL'!$C$11</definedName>
    <definedName name="BC_Sales_Summary">'Actual_Data_BA'!$K$28</definedName>
    <definedName name="Budget">'Lookup_Data_BL'!$C$10</definedName>
    <definedName name="HL_Home">'Contents'!$B$1</definedName>
    <definedName name="List_Depth">'Lookup_Data_BL'!$E$14</definedName>
    <definedName name="List_Number">'Better_Outputs_Range_Names_BO'!$L$7:$AF$7</definedName>
    <definedName name="LU_Rep_Descr">'Lookup_Data_BL'!$C$10:$C$12</definedName>
    <definedName name="Model_Name">'GC'!$C$10</definedName>
    <definedName name="_xlnm.Print_Area" localSheetId="4">'Actual_Data_BA'!$B$1:$S$32</definedName>
    <definedName name="_xlnm.Print_Area" localSheetId="2">'Actual_vs_Forecast_Examples_SC'!$B$1:$P$30</definedName>
    <definedName name="_xlnm.Print_Area" localSheetId="9">'Appendix_SC'!$B$1:$P$30</definedName>
    <definedName name="_xlnm.Print_Area" localSheetId="5">'Bad_Outputs_BO'!$B$1:$AG$15</definedName>
    <definedName name="_xlnm.Print_Area" localSheetId="7">'Better_Outputs_BO'!$B$1:$AG$15</definedName>
    <definedName name="_xlnm.Print_Area" localSheetId="8">'Better_Outputs_Range_Names_BO'!$B$1:$AG$15</definedName>
    <definedName name="_xlnm.Print_Area" localSheetId="1">'Contents'!$B$1:$Q$18</definedName>
    <definedName name="_xlnm.Print_Area" localSheetId="3">'Forecast_Data_BA'!$B$1:$T$40</definedName>
    <definedName name="_xlnm.Print_Area" localSheetId="0">'GC'!$B$1:$P$30</definedName>
    <definedName name="_xlnm.Print_Area" localSheetId="10">'Lookup_Data_BL'!$B$1:$J$33</definedName>
    <definedName name="_xlnm.Print_Area" localSheetId="6">'Simple_Outputs_BO'!$B$1:$S$17</definedName>
    <definedName name="_xlnm.Print_Titles" localSheetId="4">'Actual_Data_BA'!$1:$5</definedName>
    <definedName name="_xlnm.Print_Titles" localSheetId="5">'Bad_Outputs_BO'!$1:$6</definedName>
    <definedName name="_xlnm.Print_Titles" localSheetId="7">'Better_Outputs_BO'!$1:$6</definedName>
    <definedName name="_xlnm.Print_Titles" localSheetId="8">'Better_Outputs_Range_Names_BO'!$1:$6</definedName>
    <definedName name="_xlnm.Print_Titles" localSheetId="1">'Contents'!$1:$7</definedName>
    <definedName name="_xlnm.Print_Titles" localSheetId="3">'Forecast_Data_BA'!$1:$6</definedName>
    <definedName name="_xlnm.Print_Titles" localSheetId="10">'Lookup_Data_BL'!$1:$6</definedName>
    <definedName name="_xlnm.Print_Titles" localSheetId="6">'Simple_Outputs_BO'!$1:$6</definedName>
    <definedName name="Variance">'Lookup_Data_BL'!$C$12</definedName>
    <definedName name="Year_Number">'Better_Outputs_Range_Names_BO'!$L$8:$AF$8</definedName>
  </definedNames>
  <calcPr fullCalcOnLoad="1"/>
</workbook>
</file>

<file path=xl/sharedStrings.xml><?xml version="1.0" encoding="utf-8"?>
<sst xmlns="http://schemas.openxmlformats.org/spreadsheetml/2006/main" count="160" uniqueCount="80">
  <si>
    <t>Primary Developer:  Liam Bastick</t>
  </si>
  <si>
    <t>General Cover Notes:</t>
  </si>
  <si>
    <t>GC</t>
  </si>
  <si>
    <t>Go to Table of Contents</t>
  </si>
  <si>
    <t>Table of Contents</t>
  </si>
  <si>
    <t>Go to Cover Sheet</t>
  </si>
  <si>
    <t>é</t>
  </si>
  <si>
    <t>Section &amp; Sheet Titles</t>
  </si>
  <si>
    <t>C</t>
  </si>
  <si>
    <t>ç</t>
  </si>
  <si>
    <t>è</t>
  </si>
  <si>
    <t>Section Cover Notes:</t>
  </si>
  <si>
    <t>SC</t>
  </si>
  <si>
    <t>Section 1.</t>
  </si>
  <si>
    <t xml:space="preserve">  Page  </t>
  </si>
  <si>
    <t>Total Pages:</t>
  </si>
  <si>
    <t>Any queries, please e-mail:</t>
  </si>
  <si>
    <t>Website:</t>
  </si>
  <si>
    <t>For past articles visit:</t>
  </si>
  <si>
    <t>www.sumproduct.com</t>
  </si>
  <si>
    <t>BA</t>
  </si>
  <si>
    <t>a.</t>
  </si>
  <si>
    <t>b.</t>
  </si>
  <si>
    <t>c.</t>
  </si>
  <si>
    <t>d.</t>
  </si>
  <si>
    <t>e.</t>
  </si>
  <si>
    <t>f.</t>
  </si>
  <si>
    <t>liam.bastick@sumproduct.com</t>
  </si>
  <si>
    <t>SumProduct Pty Ltd</t>
  </si>
  <si>
    <t>Actual vs. Budget Examples</t>
  </si>
  <si>
    <t>How to compare and contrast actual data with budget / forecast information efficiently and effectively.</t>
  </si>
  <si>
    <t>Forecast Data</t>
  </si>
  <si>
    <t>x</t>
  </si>
  <si>
    <t>Scenario Selected:</t>
  </si>
  <si>
    <t>Assumption Description</t>
  </si>
  <si>
    <t>Amts Used</t>
  </si>
  <si>
    <t>Base Year Sales</t>
  </si>
  <si>
    <t>Sales Growth</t>
  </si>
  <si>
    <t>Key Forecast Inputs For Model</t>
  </si>
  <si>
    <t>Year</t>
  </si>
  <si>
    <t>Sales</t>
  </si>
  <si>
    <t>Period</t>
  </si>
  <si>
    <t>Inputs</t>
  </si>
  <si>
    <t>Calculations</t>
  </si>
  <si>
    <t>Data Selected and Corresponding Sales</t>
  </si>
  <si>
    <t>Actual Data</t>
  </si>
  <si>
    <t>Part 1 - Budget / Forecast Data Used</t>
  </si>
  <si>
    <t>Part 2 - Actual Inputs</t>
  </si>
  <si>
    <t>Part 3 - Reforecast Data</t>
  </si>
  <si>
    <t>Reforecast Data</t>
  </si>
  <si>
    <t>Actual Data Override</t>
  </si>
  <si>
    <t>BO</t>
  </si>
  <si>
    <t>Bad Outputs Example</t>
  </si>
  <si>
    <t>Counter</t>
  </si>
  <si>
    <t>Description</t>
  </si>
  <si>
    <t>Budget</t>
  </si>
  <si>
    <t>Act / Ref'cast</t>
  </si>
  <si>
    <t>Variance</t>
  </si>
  <si>
    <t>Better Outputs Example</t>
  </si>
  <si>
    <t>Names:</t>
  </si>
  <si>
    <t>BL</t>
  </si>
  <si>
    <t>Lookup Data</t>
  </si>
  <si>
    <t>Reporting Descriptions</t>
  </si>
  <si>
    <t>LU_Rep_Descr</t>
  </si>
  <si>
    <t>Act. / Ref'cast</t>
  </si>
  <si>
    <t>Actual</t>
  </si>
  <si>
    <t>List Depth</t>
  </si>
  <si>
    <t>Selector</t>
  </si>
  <si>
    <t>Part 4 - Summary</t>
  </si>
  <si>
    <t>Year No.</t>
  </si>
  <si>
    <t>Better Outputs Using Range Names Example</t>
  </si>
  <si>
    <t>Simple Outputs Example</t>
  </si>
  <si>
    <t>$</t>
  </si>
  <si>
    <t>Favourable / (Unfavourable)</t>
  </si>
  <si>
    <t>Appendix</t>
  </si>
  <si>
    <t>List data for main worksheets.</t>
  </si>
  <si>
    <t>Actual vs. Forecast Examples</t>
  </si>
  <si>
    <t>Simple examples to show how actual data can be accommodated beside input assumptions.</t>
  </si>
  <si>
    <t>Section 2.</t>
  </si>
  <si>
    <t>If blank, then unused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</si>
</sst>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###0_);\(###0\);_(###0_)"/>
    <numFmt numFmtId="165" formatCode="d/m/yy"/>
    <numFmt numFmtId="166" formatCode="_(#,##0.0_);\(#,##0.0\);_(&quot;-&quot;_)"/>
    <numFmt numFmtId="167" formatCode="_(#,##0.0%_);\(#,##0.0%\);_(&quot;-&quot;_)"/>
    <numFmt numFmtId="168" formatCode="_(#,##0.0\x_);\(#,##0.0\x\);_(&quot;-&quot;_)"/>
    <numFmt numFmtId="169" formatCode="_(&quot;$&quot;#,##0.0_);\(&quot;$&quot;#,##0.0\);_(&quot;-&quot;_)"/>
    <numFmt numFmtId="170" formatCode="_)d/m/yy_)"/>
    <numFmt numFmtId="171" formatCode="_(#,##0_);\(#,##0\);_(&quot;-&quot;_)"/>
    <numFmt numFmtId="172" formatCode="0."/>
    <numFmt numFmtId="173" formatCode="#,##0."/>
    <numFmt numFmtId="174" formatCode="0.0%"/>
    <numFmt numFmtId="175" formatCode="_(&quot;$&quot;#,##0.00_);\(&quot;$&quot;#,##0.00\);_(&quot;-&quot;_)"/>
    <numFmt numFmtId="176" formatCode="_(&quot;$&quot;#,##0.000_);\(&quot;$&quot;#,##0.000\);_(&quot;-&quot;_)"/>
    <numFmt numFmtId="177" formatCode="_(#,##0.00_);\(#,##0.00\);_(&quot;-&quot;_)"/>
    <numFmt numFmtId="178" formatCode="_(&quot;$&quot;#,##0_);\(&quot;$&quot;#,##0\);_(&quot;-&quot;_)"/>
    <numFmt numFmtId="179" formatCode="0.000"/>
    <numFmt numFmtId="180" formatCode="0.0000"/>
    <numFmt numFmtId="181" formatCode="0.00000"/>
    <numFmt numFmtId="182" formatCode="_(&quot;$&quot;#,##0.0000_);\(&quot;$&quot;#,##0.0000\);_(&quot;-&quot;_)"/>
    <numFmt numFmtId="183" formatCode=";;;"/>
    <numFmt numFmtId="184" formatCode="#,##0.0,;\(#,##0.0,\);\-"/>
    <numFmt numFmtId="185" formatCode="[$-C09]dddd\,\ d\ mmmm\ yyyy"/>
    <numFmt numFmtId="186" formatCode="[$-C09]dd\-mmm\-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(#,##0,_);\(#,##0,\);_(&quot;-&quot;_)"/>
    <numFmt numFmtId="192" formatCode="0.000%"/>
    <numFmt numFmtId="193" formatCode="0.0000%"/>
    <numFmt numFmtId="194" formatCode="0.00000%"/>
    <numFmt numFmtId="195" formatCode="0.000000%"/>
    <numFmt numFmtId="196" formatCode="0.000000"/>
    <numFmt numFmtId="197" formatCode="d/mm/yyyy\ h:mm\ AM/PM"/>
    <numFmt numFmtId="198" formatCode="_(#,##0.000_);\(#,##0.000\);_(&quot;-&quot;_)"/>
    <numFmt numFmtId="199" formatCode="_(#,##0.0000_);\(#,##0.0000\);_(&quot;-&quot;_)"/>
    <numFmt numFmtId="200" formatCode="_(#,##0.00000_);\(#,##0.00000\);_(&quot;-&quot;_)"/>
    <numFmt numFmtId="201" formatCode="_(#,##0.000000_);\(#,##0.000000\);_(&quot;-&quot;_)"/>
    <numFmt numFmtId="202" formatCode="0.000000000000000"/>
    <numFmt numFmtId="203" formatCode="[$-409]h:mm:ss\ AM/PM"/>
    <numFmt numFmtId="204" formatCode="[$-C09]d\-mmm\-yy;@"/>
    <numFmt numFmtId="205" formatCode="&quot;Cashflow - Scenario &quot;#,##0"/>
    <numFmt numFmtId="206" formatCode="&quot;$&quot;#,##0.000"/>
    <numFmt numFmtId="207" formatCode="_(&quot;$&quot;#,##0.00000_);\(&quot;$&quot;#,##0.00000\);_(&quot;-&quot;_)"/>
    <numFmt numFmtId="208" formatCode="_(&quot;$&quot;#,##0.000000_);\(&quot;$&quot;#,##0.000000\);_(&quot;-&quot;_)"/>
    <numFmt numFmtId="209" formatCode="0.00%;\-0.00%;\-"/>
    <numFmt numFmtId="210" formatCode="0.00000000000000%"/>
    <numFmt numFmtId="211" formatCode="_(#,##0.00%_);\(#,##0.00%\);_(&quot;-&quot;_)"/>
    <numFmt numFmtId="212" formatCode="&quot;Period &quot;#"/>
  </numFmts>
  <fonts count="51">
    <font>
      <sz val="8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8"/>
      <color indexed="56"/>
      <name val="Arial"/>
      <family val="2"/>
    </font>
    <font>
      <b/>
      <sz val="10"/>
      <color indexed="56"/>
      <name val="Wingdings"/>
      <family val="0"/>
    </font>
    <font>
      <b/>
      <u val="single"/>
      <sz val="9.5"/>
      <color indexed="56"/>
      <name val="Arial"/>
      <family val="2"/>
    </font>
    <font>
      <b/>
      <u val="single"/>
      <sz val="9"/>
      <color indexed="56"/>
      <name val="Arial"/>
      <family val="2"/>
    </font>
    <font>
      <u val="single"/>
      <sz val="8"/>
      <color indexed="56"/>
      <name val="Arial"/>
      <family val="2"/>
    </font>
    <font>
      <u val="single"/>
      <sz val="7.5"/>
      <color indexed="56"/>
      <name val="Arial"/>
      <family val="2"/>
    </font>
    <font>
      <b/>
      <sz val="14"/>
      <color indexed="8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8"/>
      <color indexed="56"/>
      <name val="Tahoma"/>
      <family val="2"/>
    </font>
    <font>
      <b/>
      <sz val="12"/>
      <color indexed="60"/>
      <name val="Arial"/>
      <family val="2"/>
    </font>
    <font>
      <b/>
      <sz val="14"/>
      <color indexed="60"/>
      <name val="Arial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sz val="8"/>
      <color indexed="9"/>
      <name val="Arial"/>
      <family val="2"/>
    </font>
    <font>
      <u val="single"/>
      <sz val="8"/>
      <color indexed="12"/>
      <name val="Arial"/>
      <family val="2"/>
    </font>
    <font>
      <b/>
      <sz val="10"/>
      <color indexed="60"/>
      <name val="Arial"/>
      <family val="2"/>
    </font>
    <font>
      <b/>
      <sz val="13"/>
      <color indexed="60"/>
      <name val="Arial"/>
      <family val="2"/>
    </font>
    <font>
      <b/>
      <sz val="9.5"/>
      <color indexed="56"/>
      <name val="Arial"/>
      <family val="2"/>
    </font>
    <font>
      <b/>
      <sz val="9"/>
      <color indexed="60"/>
      <name val="Arial"/>
      <family val="2"/>
    </font>
    <font>
      <sz val="8"/>
      <color indexed="56"/>
      <name val="Arial"/>
      <family val="2"/>
    </font>
    <font>
      <sz val="8"/>
      <color indexed="1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8"/>
      <color indexed="20"/>
      <name val="Arial"/>
      <family val="2"/>
    </font>
    <font>
      <sz val="8"/>
      <color indexed="17"/>
      <name val="Arial"/>
      <family val="2"/>
    </font>
    <font>
      <sz val="8"/>
      <color indexed="54"/>
      <name val="Arial"/>
      <family val="2"/>
    </font>
    <font>
      <sz val="8"/>
      <color indexed="52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18"/>
      <color indexed="26"/>
      <name val="Cambria"/>
      <family val="2"/>
    </font>
    <font>
      <sz val="8"/>
      <color indexed="10"/>
      <name val="Arial"/>
      <family val="2"/>
    </font>
    <font>
      <b/>
      <sz val="10"/>
      <color indexed="59"/>
      <name val="Arial"/>
      <family val="2"/>
    </font>
    <font>
      <i/>
      <sz val="8"/>
      <color indexed="10"/>
      <name val="Arial"/>
      <family val="2"/>
    </font>
    <font>
      <b/>
      <i/>
      <sz val="8"/>
      <color indexed="60"/>
      <name val="Arial"/>
      <family val="2"/>
    </font>
    <font>
      <b/>
      <u val="single"/>
      <sz val="8"/>
      <color indexed="8"/>
      <name val="Tahoma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169" fontId="0" fillId="0" borderId="1">
      <alignment horizontal="center" vertical="center"/>
      <protection locked="0"/>
    </xf>
    <xf numFmtId="165" fontId="0" fillId="0" borderId="1">
      <alignment horizontal="center" vertical="center"/>
      <protection locked="0"/>
    </xf>
    <xf numFmtId="168" fontId="0" fillId="0" borderId="1">
      <alignment horizontal="center" vertical="center"/>
      <protection locked="0"/>
    </xf>
    <xf numFmtId="166" fontId="0" fillId="0" borderId="1">
      <alignment horizontal="center" vertical="center"/>
      <protection locked="0"/>
    </xf>
    <xf numFmtId="166" fontId="0" fillId="0" borderId="1">
      <alignment horizontal="center" vertical="center"/>
      <protection locked="0"/>
    </xf>
    <xf numFmtId="167" fontId="0" fillId="0" borderId="1">
      <alignment horizontal="center" vertical="center"/>
      <protection locked="0"/>
    </xf>
    <xf numFmtId="164" fontId="0" fillId="0" borderId="1">
      <alignment horizontal="center" vertical="center"/>
      <protection locked="0"/>
    </xf>
    <xf numFmtId="0" fontId="0" fillId="0" borderId="1">
      <alignment vertical="center"/>
      <protection locked="0"/>
    </xf>
    <xf numFmtId="0" fontId="0" fillId="0" borderId="1">
      <alignment vertical="center"/>
      <protection locked="0"/>
    </xf>
    <xf numFmtId="169" fontId="0" fillId="0" borderId="1">
      <alignment horizontal="right" vertical="center"/>
      <protection locked="0"/>
    </xf>
    <xf numFmtId="170" fontId="0" fillId="0" borderId="1">
      <alignment horizontal="right" vertical="center"/>
      <protection locked="0"/>
    </xf>
    <xf numFmtId="168" fontId="0" fillId="0" borderId="1">
      <alignment horizontal="right" vertical="center"/>
      <protection locked="0"/>
    </xf>
    <xf numFmtId="166" fontId="0" fillId="0" borderId="1">
      <alignment horizontal="right" vertical="center"/>
      <protection locked="0"/>
    </xf>
    <xf numFmtId="166" fontId="0" fillId="0" borderId="1">
      <alignment horizontal="right" vertical="center"/>
      <protection locked="0"/>
    </xf>
    <xf numFmtId="167" fontId="0" fillId="0" borderId="1">
      <alignment horizontal="right" vertical="center"/>
      <protection locked="0"/>
    </xf>
    <xf numFmtId="167" fontId="0" fillId="0" borderId="1">
      <alignment horizontal="right" vertical="center"/>
      <protection locked="0"/>
    </xf>
    <xf numFmtId="164" fontId="0" fillId="0" borderId="1">
      <alignment horizontal="right" vertical="center"/>
      <protection locked="0"/>
    </xf>
    <xf numFmtId="0" fontId="35" fillId="12" borderId="0" applyNumberFormat="0" applyBorder="0" applyAlignment="0" applyProtection="0"/>
    <xf numFmtId="0" fontId="36" fillId="2" borderId="2" applyNumberFormat="0" applyAlignment="0" applyProtection="0"/>
    <xf numFmtId="0" fontId="0" fillId="0" borderId="0" applyNumberFormat="0" applyFont="0" applyFill="0" applyBorder="0">
      <alignment horizontal="center" vertical="center"/>
      <protection locked="0"/>
    </xf>
    <xf numFmtId="169" fontId="0" fillId="0" borderId="0" applyFill="0" applyBorder="0">
      <alignment horizontal="center" vertical="center"/>
      <protection/>
    </xf>
    <xf numFmtId="165" fontId="0" fillId="0" borderId="0" applyFill="0" applyBorder="0">
      <alignment horizontal="center" vertical="center"/>
      <protection/>
    </xf>
    <xf numFmtId="168" fontId="0" fillId="0" borderId="0" applyFill="0" applyBorder="0">
      <alignment horizontal="center" vertical="center"/>
      <protection/>
    </xf>
    <xf numFmtId="166" fontId="0" fillId="0" borderId="0" applyFill="0" applyBorder="0">
      <alignment horizontal="center" vertical="center"/>
      <protection/>
    </xf>
    <xf numFmtId="167" fontId="0" fillId="0" borderId="0" applyFill="0" applyBorder="0">
      <alignment horizontal="center" vertical="center"/>
      <protection/>
    </xf>
    <xf numFmtId="164" fontId="0" fillId="0" borderId="0" applyFill="0" applyBorder="0">
      <alignment horizontal="center" vertical="center"/>
      <protection/>
    </xf>
    <xf numFmtId="0" fontId="37" fillId="1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" fillId="0" borderId="0" applyFill="0" applyBorder="0">
      <alignment vertical="center"/>
      <protection/>
    </xf>
    <xf numFmtId="0" fontId="4" fillId="0" borderId="0" applyFill="0" applyBorder="0">
      <alignment vertical="center"/>
      <protection/>
    </xf>
    <xf numFmtId="0" fontId="5" fillId="0" borderId="0" applyFill="0" applyBorder="0">
      <alignment vertical="center"/>
      <protection/>
    </xf>
    <xf numFmtId="0" fontId="5" fillId="0" borderId="0" applyFill="0" applyBorder="0">
      <alignment vertical="center"/>
      <protection/>
    </xf>
    <xf numFmtId="0" fontId="6" fillId="0" borderId="0" applyFill="0" applyBorder="0">
      <alignment vertical="center"/>
      <protection/>
    </xf>
    <xf numFmtId="0" fontId="6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26" fillId="0" borderId="0" applyNumberFormat="0" applyFill="0" applyBorder="0" applyAlignment="0" applyProtection="0"/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7" fillId="0" borderId="0" applyFill="0" applyBorder="0">
      <alignment horizontal="left" vertical="center"/>
      <protection locked="0"/>
    </xf>
    <xf numFmtId="0" fontId="7" fillId="0" borderId="0" applyFill="0" applyBorder="0">
      <alignment horizontal="left" vertical="center"/>
      <protection locked="0"/>
    </xf>
    <xf numFmtId="0" fontId="41" fillId="5" borderId="2" applyNumberFormat="0" applyAlignment="0" applyProtection="0"/>
    <xf numFmtId="0" fontId="42" fillId="0" borderId="4" applyNumberFormat="0" applyFill="0" applyAlignment="0" applyProtection="0"/>
    <xf numFmtId="0" fontId="6" fillId="0" borderId="5" applyFill="0">
      <alignment horizontal="center" vertical="center"/>
      <protection/>
    </xf>
    <xf numFmtId="0" fontId="0" fillId="0" borderId="5" applyFill="0">
      <alignment horizontal="center" vertical="center"/>
      <protection/>
    </xf>
    <xf numFmtId="171" fontId="0" fillId="0" borderId="5" applyFill="0">
      <alignment horizontal="center" vertical="center"/>
      <protection/>
    </xf>
    <xf numFmtId="0" fontId="3" fillId="0" borderId="0" applyFill="0" applyBorder="0">
      <alignment horizontal="left" vertical="center"/>
      <protection/>
    </xf>
    <xf numFmtId="0" fontId="3" fillId="0" borderId="0" applyFill="0" applyBorder="0">
      <alignment horizontal="left" vertical="center"/>
      <protection/>
    </xf>
    <xf numFmtId="0" fontId="43" fillId="15" borderId="0" applyNumberFormat="0" applyBorder="0" applyAlignment="0" applyProtection="0"/>
    <xf numFmtId="0" fontId="0" fillId="15" borderId="6" applyNumberFormat="0" applyFont="0" applyAlignment="0" applyProtection="0"/>
    <xf numFmtId="0" fontId="44" fillId="2" borderId="7" applyNumberFormat="0" applyAlignment="0" applyProtection="0"/>
    <xf numFmtId="9" fontId="0" fillId="0" borderId="0" applyFont="0" applyFill="0" applyBorder="0" applyAlignment="0" applyProtection="0"/>
    <xf numFmtId="0" fontId="6" fillId="0" borderId="0" applyFill="0" applyBorder="0">
      <alignment vertical="center"/>
      <protection/>
    </xf>
    <xf numFmtId="169" fontId="19" fillId="0" borderId="0" applyFill="0" applyBorder="0">
      <alignment horizontal="right" vertical="center"/>
      <protection/>
    </xf>
    <xf numFmtId="170" fontId="19" fillId="0" borderId="0" applyFill="0" applyBorder="0">
      <alignment horizontal="right" vertical="center"/>
      <protection/>
    </xf>
    <xf numFmtId="0" fontId="16" fillId="0" borderId="0" applyFill="0" applyBorder="0">
      <alignment vertical="center"/>
      <protection/>
    </xf>
    <xf numFmtId="0" fontId="17" fillId="0" borderId="0" applyFill="0" applyBorder="0">
      <alignment vertical="center"/>
      <protection/>
    </xf>
    <xf numFmtId="0" fontId="18" fillId="0" borderId="0" applyFill="0" applyBorder="0">
      <alignment vertical="center"/>
      <protection/>
    </xf>
    <xf numFmtId="0" fontId="19" fillId="0" borderId="0" applyFill="0" applyBorder="0">
      <alignment vertical="center"/>
      <protection/>
    </xf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20" fillId="0" borderId="0" applyFill="0" applyBorder="0">
      <alignment horizontal="left" vertical="center"/>
      <protection locked="0"/>
    </xf>
    <xf numFmtId="0" fontId="15" fillId="0" borderId="0" applyFill="0" applyBorder="0">
      <alignment horizontal="left" vertical="center"/>
      <protection/>
    </xf>
    <xf numFmtId="168" fontId="19" fillId="0" borderId="0" applyFill="0" applyBorder="0">
      <alignment horizontal="right" vertical="center"/>
      <protection/>
    </xf>
    <xf numFmtId="0" fontId="19" fillId="0" borderId="0" applyFill="0" applyBorder="0">
      <alignment vertical="center"/>
      <protection/>
    </xf>
    <xf numFmtId="166" fontId="19" fillId="0" borderId="0" applyFill="0" applyBorder="0">
      <alignment horizontal="right" vertical="center"/>
      <protection/>
    </xf>
    <xf numFmtId="167" fontId="19" fillId="0" borderId="0" applyFill="0" applyBorder="0">
      <alignment horizontal="right" vertical="center"/>
      <protection/>
    </xf>
    <xf numFmtId="0" fontId="18" fillId="0" borderId="0" applyFill="0" applyBorder="0">
      <alignment vertical="center"/>
      <protection/>
    </xf>
    <xf numFmtId="166" fontId="14" fillId="0" borderId="0" applyFill="0" applyBorder="0">
      <alignment horizontal="left" vertical="center"/>
      <protection/>
    </xf>
    <xf numFmtId="0" fontId="13" fillId="0" borderId="0" applyFill="0" applyBorder="0">
      <alignment horizontal="left" vertical="center"/>
      <protection/>
    </xf>
    <xf numFmtId="164" fontId="19" fillId="0" borderId="0" applyFill="0" applyBorder="0">
      <alignment horizontal="right" vertical="center"/>
      <protection/>
    </xf>
    <xf numFmtId="169" fontId="0" fillId="0" borderId="0" applyFill="0" applyBorder="0">
      <alignment horizontal="right" vertical="center"/>
      <protection/>
    </xf>
    <xf numFmtId="169" fontId="0" fillId="0" borderId="0" applyFill="0" applyBorder="0">
      <alignment horizontal="right" vertical="center"/>
      <protection/>
    </xf>
    <xf numFmtId="170" fontId="0" fillId="0" borderId="0" applyFill="0" applyBorder="0">
      <alignment horizontal="right" vertical="center"/>
      <protection/>
    </xf>
    <xf numFmtId="168" fontId="0" fillId="0" borderId="0" applyFill="0" applyBorder="0">
      <alignment horizontal="right" vertical="center"/>
      <protection/>
    </xf>
    <xf numFmtId="166" fontId="0" fillId="0" borderId="0" applyFill="0" applyBorder="0">
      <alignment horizontal="right" vertical="center"/>
      <protection/>
    </xf>
    <xf numFmtId="166" fontId="0" fillId="0" borderId="0" applyFill="0" applyBorder="0">
      <alignment horizontal="right" vertical="center"/>
      <protection/>
    </xf>
    <xf numFmtId="167" fontId="0" fillId="0" borderId="0" applyFill="0" applyBorder="0">
      <alignment horizontal="right" vertical="center"/>
      <protection/>
    </xf>
    <xf numFmtId="167" fontId="0" fillId="0" borderId="0" applyFill="0" applyBorder="0">
      <alignment horizontal="right" vertical="center"/>
      <protection/>
    </xf>
    <xf numFmtId="164" fontId="0" fillId="0" borderId="0" applyFill="0" applyBorder="0">
      <alignment horizontal="right" vertical="center"/>
      <protection/>
    </xf>
    <xf numFmtId="0" fontId="2" fillId="0" borderId="0" applyFill="0" applyBorder="0">
      <alignment horizontal="left" vertical="center"/>
      <protection/>
    </xf>
    <xf numFmtId="0" fontId="1" fillId="0" borderId="0" applyFill="0" applyBorder="0">
      <alignment horizontal="left" vertical="center"/>
      <protection/>
    </xf>
    <xf numFmtId="0" fontId="1" fillId="0" borderId="0" applyFill="0" applyBorder="0">
      <alignment horizontal="left" vertical="center"/>
      <protection/>
    </xf>
    <xf numFmtId="0" fontId="45" fillId="0" borderId="0" applyNumberFormat="0" applyFill="0" applyBorder="0" applyAlignment="0" applyProtection="0"/>
    <xf numFmtId="0" fontId="9" fillId="0" borderId="0" applyFill="0" applyBorder="0">
      <alignment horizontal="left" vertical="center"/>
      <protection locked="0"/>
    </xf>
    <xf numFmtId="0" fontId="10" fillId="0" borderId="0" applyFill="0" applyBorder="0">
      <alignment horizontal="left" vertical="center"/>
      <protection locked="0"/>
    </xf>
    <xf numFmtId="0" fontId="11" fillId="0" borderId="0" applyFill="0" applyBorder="0">
      <alignment horizontal="left" vertical="center"/>
      <protection locked="0"/>
    </xf>
    <xf numFmtId="0" fontId="12" fillId="0" borderId="0" applyFill="0" applyBorder="0">
      <alignment horizontal="left" vertical="center"/>
      <protection locked="0"/>
    </xf>
    <xf numFmtId="0" fontId="44" fillId="0" borderId="8" applyNumberFormat="0" applyFill="0" applyAlignment="0" applyProtection="0"/>
    <xf numFmtId="0" fontId="46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1" fillId="0" borderId="0" xfId="91" applyFont="1">
      <alignment horizontal="left" vertical="center"/>
      <protection/>
    </xf>
    <xf numFmtId="0" fontId="22" fillId="0" borderId="0" xfId="126" applyFont="1">
      <alignment horizontal="left" vertical="center"/>
      <protection/>
    </xf>
    <xf numFmtId="0" fontId="23" fillId="0" borderId="0" xfId="77" applyFont="1" applyAlignment="1">
      <alignment horizontal="left" vertical="center"/>
      <protection/>
    </xf>
    <xf numFmtId="0" fontId="24" fillId="0" borderId="0" xfId="79" applyFont="1" applyAlignment="1">
      <alignment horizontal="left" vertical="center"/>
      <protection/>
    </xf>
    <xf numFmtId="0" fontId="3" fillId="0" borderId="0" xfId="91" applyFont="1">
      <alignment horizontal="left" vertical="center"/>
      <protection/>
    </xf>
    <xf numFmtId="0" fontId="25" fillId="0" borderId="0" xfId="79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22" fillId="0" borderId="0" xfId="126" applyFont="1" applyProtection="1">
      <alignment horizontal="left" vertical="center"/>
      <protection locked="0"/>
    </xf>
    <xf numFmtId="0" fontId="8" fillId="0" borderId="0" xfId="82" applyAlignment="1">
      <alignment horizontal="right" vertical="center"/>
      <protection locked="0"/>
    </xf>
    <xf numFmtId="0" fontId="8" fillId="0" borderId="0" xfId="82" applyAlignment="1">
      <alignment horizontal="left" vertical="center"/>
      <protection locked="0"/>
    </xf>
    <xf numFmtId="0" fontId="0" fillId="6" borderId="0" xfId="0" applyFill="1" applyAlignment="1">
      <alignment/>
    </xf>
    <xf numFmtId="0" fontId="3" fillId="6" borderId="0" xfId="91" applyFont="1" applyFill="1">
      <alignment horizontal="left" vertical="center"/>
      <protection/>
    </xf>
    <xf numFmtId="0" fontId="22" fillId="6" borderId="0" xfId="126" applyFont="1" applyFill="1">
      <alignment horizontal="left" vertical="center"/>
      <protection/>
    </xf>
    <xf numFmtId="0" fontId="0" fillId="6" borderId="0" xfId="0" applyFill="1" applyAlignment="1" applyProtection="1">
      <alignment/>
      <protection locked="0"/>
    </xf>
    <xf numFmtId="0" fontId="8" fillId="6" borderId="0" xfId="82" applyFill="1">
      <alignment horizontal="center" vertical="center"/>
      <protection locked="0"/>
    </xf>
    <xf numFmtId="0" fontId="8" fillId="6" borderId="0" xfId="82" applyFill="1" applyAlignment="1">
      <alignment horizontal="right" vertical="center"/>
      <protection locked="0"/>
    </xf>
    <xf numFmtId="0" fontId="8" fillId="6" borderId="0" xfId="82" applyFill="1" applyAlignment="1">
      <alignment horizontal="left" vertical="center"/>
      <protection locked="0"/>
    </xf>
    <xf numFmtId="0" fontId="0" fillId="6" borderId="0" xfId="0" applyFill="1" applyAlignment="1">
      <alignment horizontal="left"/>
    </xf>
    <xf numFmtId="0" fontId="28" fillId="0" borderId="0" xfId="125" applyFont="1">
      <alignment horizontal="left" vertical="center"/>
      <protection/>
    </xf>
    <xf numFmtId="0" fontId="0" fillId="0" borderId="9" xfId="0" applyBorder="1" applyAlignment="1">
      <alignment/>
    </xf>
    <xf numFmtId="0" fontId="8" fillId="0" borderId="0" xfId="82" applyBorder="1">
      <alignment horizontal="center" vertical="center"/>
      <protection locked="0"/>
    </xf>
    <xf numFmtId="0" fontId="0" fillId="0" borderId="0" xfId="0" applyBorder="1" applyAlignment="1">
      <alignment/>
    </xf>
    <xf numFmtId="0" fontId="27" fillId="0" borderId="9" xfId="73" applyFont="1" applyBorder="1" applyAlignment="1">
      <alignment horizontal="left" vertical="center"/>
      <protection/>
    </xf>
    <xf numFmtId="0" fontId="27" fillId="0" borderId="9" xfId="73" applyFont="1" applyBorder="1" applyAlignment="1">
      <alignment horizontal="center" vertical="center"/>
      <protection/>
    </xf>
    <xf numFmtId="0" fontId="30" fillId="0" borderId="0" xfId="75" applyFont="1" applyAlignment="1">
      <alignment horizontal="left" vertical="center"/>
      <protection/>
    </xf>
    <xf numFmtId="171" fontId="29" fillId="0" borderId="0" xfId="129" applyNumberFormat="1" applyFont="1" applyAlignment="1" quotePrefix="1">
      <alignment horizontal="center" vertical="center"/>
      <protection locked="0"/>
    </xf>
    <xf numFmtId="171" fontId="0" fillId="0" borderId="0" xfId="0" applyNumberFormat="1" applyAlignment="1">
      <alignment/>
    </xf>
    <xf numFmtId="171" fontId="31" fillId="0" borderId="0" xfId="131" applyNumberFormat="1" applyFont="1" applyAlignment="1">
      <alignment horizontal="center" vertical="center"/>
      <protection locked="0"/>
    </xf>
    <xf numFmtId="0" fontId="30" fillId="6" borderId="0" xfId="75" applyFont="1" applyFill="1">
      <alignment vertical="center"/>
      <protection/>
    </xf>
    <xf numFmtId="0" fontId="23" fillId="6" borderId="0" xfId="77" applyFont="1" applyFill="1">
      <alignment vertical="center"/>
      <protection/>
    </xf>
    <xf numFmtId="171" fontId="0" fillId="6" borderId="0" xfId="62" applyNumberFormat="1" applyFont="1" applyFill="1">
      <alignment horizontal="center" vertical="center"/>
      <protection/>
    </xf>
    <xf numFmtId="0" fontId="32" fillId="6" borderId="0" xfId="79" applyFont="1" applyFill="1" applyAlignment="1" applyProtection="1">
      <alignment horizontal="left" vertical="center"/>
      <protection locked="0"/>
    </xf>
    <xf numFmtId="171" fontId="30" fillId="0" borderId="10" xfId="75" applyNumberFormat="1" applyFont="1" applyBorder="1" applyAlignment="1">
      <alignment horizontal="center" vertical="center"/>
      <protection/>
    </xf>
    <xf numFmtId="0" fontId="6" fillId="6" borderId="0" xfId="77" applyFont="1" applyFill="1">
      <alignment vertical="center"/>
      <protection/>
    </xf>
    <xf numFmtId="0" fontId="32" fillId="6" borderId="0" xfId="80" applyFont="1" applyFill="1" applyAlignment="1" applyProtection="1">
      <alignment horizontal="left" vertical="center"/>
      <protection locked="0"/>
    </xf>
    <xf numFmtId="0" fontId="22" fillId="6" borderId="0" xfId="127" applyFont="1" applyFill="1">
      <alignment horizontal="left" vertical="center"/>
      <protection/>
    </xf>
    <xf numFmtId="0" fontId="3" fillId="6" borderId="0" xfId="92" applyFont="1" applyFill="1">
      <alignment horizontal="left" vertical="center"/>
      <protection/>
    </xf>
    <xf numFmtId="0" fontId="8" fillId="6" borderId="0" xfId="83" applyFill="1">
      <alignment horizontal="center" vertical="center"/>
      <protection locked="0"/>
    </xf>
    <xf numFmtId="0" fontId="4" fillId="6" borderId="0" xfId="74" applyFont="1" applyFill="1">
      <alignment vertical="center"/>
      <protection/>
    </xf>
    <xf numFmtId="0" fontId="30" fillId="6" borderId="0" xfId="76" applyFont="1" applyFill="1">
      <alignment vertical="center"/>
      <protection/>
    </xf>
    <xf numFmtId="0" fontId="23" fillId="6" borderId="0" xfId="78" applyFont="1" applyFill="1" applyAlignment="1">
      <alignment horizontal="right" vertical="center"/>
      <protection/>
    </xf>
    <xf numFmtId="171" fontId="24" fillId="0" borderId="1" xfId="43" applyNumberFormat="1" applyFont="1">
      <alignment horizontal="center" vertical="center"/>
      <protection locked="0"/>
    </xf>
    <xf numFmtId="0" fontId="23" fillId="6" borderId="0" xfId="78" applyFont="1" applyFill="1">
      <alignment vertical="center"/>
      <protection/>
    </xf>
    <xf numFmtId="0" fontId="23" fillId="6" borderId="0" xfId="78" applyFont="1" applyFill="1" applyAlignment="1">
      <alignment horizontal="center" vertical="center"/>
      <protection/>
    </xf>
    <xf numFmtId="171" fontId="6" fillId="6" borderId="0" xfId="121" applyNumberFormat="1" applyFont="1" applyFill="1" applyAlignment="1" applyProtection="1">
      <alignment horizontal="center" vertical="center"/>
      <protection locked="0"/>
    </xf>
    <xf numFmtId="175" fontId="24" fillId="0" borderId="1" xfId="52" applyNumberFormat="1" applyFont="1">
      <alignment horizontal="right" vertical="center"/>
      <protection locked="0"/>
    </xf>
    <xf numFmtId="167" fontId="24" fillId="0" borderId="1" xfId="54" applyFont="1">
      <alignment horizontal="right" vertical="center"/>
      <protection locked="0"/>
    </xf>
    <xf numFmtId="166" fontId="24" fillId="0" borderId="1" xfId="52" applyFont="1">
      <alignment horizontal="right" vertical="center"/>
      <protection locked="0"/>
    </xf>
    <xf numFmtId="0" fontId="24" fillId="0" borderId="1" xfId="46" applyFont="1" applyAlignment="1">
      <alignment horizontal="center" vertical="center"/>
      <protection locked="0"/>
    </xf>
    <xf numFmtId="0" fontId="0" fillId="6" borderId="0" xfId="0" applyFill="1" applyAlignment="1">
      <alignment horizontal="center"/>
    </xf>
    <xf numFmtId="178" fontId="24" fillId="0" borderId="1" xfId="52" applyNumberFormat="1" applyFont="1">
      <alignment horizontal="right" vertical="center"/>
      <protection locked="0"/>
    </xf>
    <xf numFmtId="167" fontId="24" fillId="0" borderId="1" xfId="53" applyFont="1">
      <alignment horizontal="right" vertical="center"/>
      <protection locked="0"/>
    </xf>
    <xf numFmtId="178" fontId="6" fillId="16" borderId="5" xfId="117" applyNumberFormat="1" applyFont="1" applyFill="1" applyBorder="1">
      <alignment horizontal="right" vertical="center"/>
      <protection/>
    </xf>
    <xf numFmtId="167" fontId="6" fillId="16" borderId="5" xfId="123" applyFont="1" applyFill="1" applyBorder="1">
      <alignment horizontal="right" vertical="center"/>
      <protection/>
    </xf>
    <xf numFmtId="167" fontId="6" fillId="16" borderId="5" xfId="122" applyFont="1" applyFill="1" applyBorder="1">
      <alignment horizontal="right" vertical="center"/>
      <protection/>
    </xf>
    <xf numFmtId="0" fontId="27" fillId="6" borderId="0" xfId="73" applyFont="1" applyFill="1">
      <alignment vertical="center"/>
      <protection/>
    </xf>
    <xf numFmtId="171" fontId="6" fillId="6" borderId="0" xfId="62" applyNumberFormat="1" applyFont="1" applyFill="1">
      <alignment horizontal="center" vertical="center"/>
      <protection/>
    </xf>
    <xf numFmtId="0" fontId="6" fillId="6" borderId="0" xfId="0" applyFont="1" applyFill="1" applyAlignment="1">
      <alignment horizontal="center"/>
    </xf>
    <xf numFmtId="167" fontId="0" fillId="6" borderId="0" xfId="63" applyFont="1" applyFill="1">
      <alignment horizontal="center" vertical="center"/>
      <protection/>
    </xf>
    <xf numFmtId="178" fontId="0" fillId="6" borderId="0" xfId="59" applyNumberFormat="1" applyFont="1" applyFill="1">
      <alignment horizontal="center" vertical="center"/>
      <protection/>
    </xf>
    <xf numFmtId="178" fontId="6" fillId="6" borderId="11" xfId="59" applyNumberFormat="1" applyFont="1" applyFill="1" applyBorder="1">
      <alignment horizontal="center" vertical="center"/>
      <protection/>
    </xf>
    <xf numFmtId="0" fontId="47" fillId="6" borderId="0" xfId="73" applyFont="1" applyFill="1">
      <alignment vertical="center"/>
      <protection/>
    </xf>
    <xf numFmtId="178" fontId="24" fillId="0" borderId="1" xfId="39" applyNumberFormat="1" applyFont="1">
      <alignment horizontal="center" vertical="center"/>
      <protection locked="0"/>
    </xf>
    <xf numFmtId="0" fontId="48" fillId="6" borderId="0" xfId="0" applyFont="1" applyFill="1" applyAlignment="1">
      <alignment/>
    </xf>
    <xf numFmtId="0" fontId="8" fillId="0" borderId="0" xfId="82">
      <alignment horizontal="center" vertical="center"/>
      <protection locked="0"/>
    </xf>
    <xf numFmtId="0" fontId="0" fillId="0" borderId="0" xfId="0" applyAlignment="1">
      <alignment horizontal="left"/>
    </xf>
    <xf numFmtId="0" fontId="23" fillId="0" borderId="0" xfId="77" applyFont="1">
      <alignment vertical="center"/>
      <protection/>
    </xf>
    <xf numFmtId="0" fontId="4" fillId="0" borderId="0" xfId="73" applyFont="1">
      <alignment vertical="center"/>
      <protection/>
    </xf>
    <xf numFmtId="0" fontId="5" fillId="0" borderId="0" xfId="75" applyFont="1">
      <alignment vertical="center"/>
      <protection/>
    </xf>
    <xf numFmtId="178" fontId="0" fillId="0" borderId="0" xfId="59" applyNumberFormat="1" applyFont="1">
      <alignment horizontal="center" vertical="center"/>
      <protection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8" fontId="0" fillId="0" borderId="9" xfId="59" applyNumberFormat="1" applyFont="1" applyBorder="1" applyAlignment="1">
      <alignment horizontal="center" vertical="center"/>
      <protection/>
    </xf>
    <xf numFmtId="178" fontId="0" fillId="0" borderId="5" xfId="59" applyNumberFormat="1" applyFont="1" applyBorder="1" applyAlignment="1">
      <alignment horizontal="center" vertical="center"/>
      <protection/>
    </xf>
    <xf numFmtId="178" fontId="6" fillId="6" borderId="5" xfId="0" applyNumberFormat="1" applyFont="1" applyFill="1" applyBorder="1" applyAlignment="1">
      <alignment horizontal="center"/>
    </xf>
    <xf numFmtId="0" fontId="25" fillId="0" borderId="0" xfId="79" applyFont="1" applyAlignment="1" applyProtection="1">
      <alignment horizontal="left" vertical="center"/>
      <protection locked="0"/>
    </xf>
    <xf numFmtId="0" fontId="27" fillId="0" borderId="0" xfId="73" applyFont="1" applyAlignment="1">
      <alignment horizontal="left" vertical="center"/>
      <protection/>
    </xf>
    <xf numFmtId="0" fontId="23" fillId="0" borderId="5" xfId="88" applyFont="1" applyBorder="1">
      <alignment horizontal="center" vertical="center"/>
      <protection/>
    </xf>
    <xf numFmtId="0" fontId="24" fillId="0" borderId="5" xfId="89" applyFont="1" applyBorder="1" applyAlignment="1">
      <alignment horizontal="center" vertical="center"/>
      <protection/>
    </xf>
    <xf numFmtId="0" fontId="49" fillId="0" borderId="0" xfId="77" applyFont="1" applyFill="1" applyBorder="1" applyAlignment="1">
      <alignment horizontal="right" vertical="center"/>
      <protection/>
    </xf>
    <xf numFmtId="171" fontId="6" fillId="0" borderId="0" xfId="120" applyNumberFormat="1" applyFont="1" applyAlignment="1">
      <alignment horizontal="left" vertical="center"/>
      <protection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178" fontId="0" fillId="0" borderId="0" xfId="59" applyNumberFormat="1" applyFont="1" applyBorder="1" applyAlignment="1">
      <alignment horizontal="center" vertical="center"/>
      <protection/>
    </xf>
    <xf numFmtId="0" fontId="33" fillId="0" borderId="0" xfId="0" applyFont="1" applyAlignment="1">
      <alignment/>
    </xf>
    <xf numFmtId="178" fontId="0" fillId="6" borderId="9" xfId="59" applyNumberFormat="1" applyFont="1" applyFill="1" applyBorder="1">
      <alignment horizontal="center" vertical="center"/>
      <protection/>
    </xf>
    <xf numFmtId="0" fontId="7" fillId="0" borderId="0" xfId="84">
      <alignment horizontal="left" vertical="center"/>
      <protection locked="0"/>
    </xf>
    <xf numFmtId="171" fontId="11" fillId="0" borderId="0" xfId="131" applyNumberFormat="1" applyAlignment="1" quotePrefix="1">
      <alignment horizontal="right" vertical="center"/>
      <protection locked="0"/>
    </xf>
    <xf numFmtId="171" fontId="11" fillId="0" borderId="0" xfId="131" applyNumberFormat="1" quotePrefix="1">
      <alignment horizontal="left" vertical="center"/>
      <protection locked="0"/>
    </xf>
    <xf numFmtId="173" fontId="9" fillId="0" borderId="0" xfId="129" applyNumberFormat="1" applyAlignment="1" quotePrefix="1">
      <alignment horizontal="right" vertical="center"/>
      <protection locked="0"/>
    </xf>
    <xf numFmtId="0" fontId="9" fillId="0" borderId="0" xfId="129" quotePrefix="1">
      <alignment horizontal="left" vertical="center"/>
      <protection locked="0"/>
    </xf>
    <xf numFmtId="0" fontId="0" fillId="6" borderId="0" xfId="79" applyFont="1" applyFill="1">
      <alignment vertical="center"/>
      <protection/>
    </xf>
    <xf numFmtId="0" fontId="7" fillId="6" borderId="0" xfId="84" applyFill="1">
      <alignment horizontal="left" vertical="center"/>
      <protection locked="0"/>
    </xf>
    <xf numFmtId="0" fontId="24" fillId="6" borderId="0" xfId="79" applyFont="1" applyFill="1">
      <alignment vertical="center"/>
      <protection/>
    </xf>
  </cellXfs>
  <cellStyles count="1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sumptions Center Currency" xfId="39"/>
    <cellStyle name="Assumptions Center Date" xfId="40"/>
    <cellStyle name="Assumptions Center Multiple" xfId="41"/>
    <cellStyle name="Assumptions Center Number" xfId="42"/>
    <cellStyle name="Assumptions Center Number 2" xfId="43"/>
    <cellStyle name="Assumptions Center Percentage" xfId="44"/>
    <cellStyle name="Assumptions Center Year" xfId="45"/>
    <cellStyle name="Assumptions Heading" xfId="46"/>
    <cellStyle name="Assumptions Heading 2" xfId="47"/>
    <cellStyle name="Assumptions Right Currency" xfId="48"/>
    <cellStyle name="Assumptions Right Date" xfId="49"/>
    <cellStyle name="Assumptions Right Multiple" xfId="50"/>
    <cellStyle name="Assumptions Right Number" xfId="51"/>
    <cellStyle name="Assumptions Right Number 2" xfId="52"/>
    <cellStyle name="Assumptions Right Percentage" xfId="53"/>
    <cellStyle name="Assumptions Right Percentage 2" xfId="54"/>
    <cellStyle name="Assumptions Right Year" xfId="55"/>
    <cellStyle name="Bad" xfId="56"/>
    <cellStyle name="Calculation" xfId="57"/>
    <cellStyle name="Cell Link" xfId="58"/>
    <cellStyle name="Center Currency" xfId="59"/>
    <cellStyle name="Center Date" xfId="60"/>
    <cellStyle name="Center Multiple" xfId="61"/>
    <cellStyle name="Center Number" xfId="62"/>
    <cellStyle name="Center Percentage" xfId="63"/>
    <cellStyle name="Center Year" xfId="64"/>
    <cellStyle name="Check Cell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ood" xfId="72"/>
    <cellStyle name="Heading 1" xfId="73"/>
    <cellStyle name="Heading 1 2" xfId="74"/>
    <cellStyle name="Heading 2" xfId="75"/>
    <cellStyle name="Heading 2 2" xfId="76"/>
    <cellStyle name="Heading 3" xfId="77"/>
    <cellStyle name="Heading 3 2" xfId="78"/>
    <cellStyle name="Heading 4" xfId="79"/>
    <cellStyle name="Heading 4 2" xfId="80"/>
    <cellStyle name="Hyperlink" xfId="81"/>
    <cellStyle name="Hyperlink Arrow" xfId="82"/>
    <cellStyle name="Hyperlink Check" xfId="83"/>
    <cellStyle name="Hyperlink Text" xfId="84"/>
    <cellStyle name="Hyperlink Text 2" xfId="85"/>
    <cellStyle name="Input" xfId="86"/>
    <cellStyle name="Linked Cell" xfId="87"/>
    <cellStyle name="Lookup Table Heading" xfId="88"/>
    <cellStyle name="Lookup Table Label" xfId="89"/>
    <cellStyle name="Lookup Table Number" xfId="90"/>
    <cellStyle name="Model Name" xfId="91"/>
    <cellStyle name="Model Name 2" xfId="92"/>
    <cellStyle name="Neutral" xfId="93"/>
    <cellStyle name="Note" xfId="94"/>
    <cellStyle name="Output" xfId="95"/>
    <cellStyle name="Percent" xfId="96"/>
    <cellStyle name="Period Title" xfId="97"/>
    <cellStyle name="Presentation Currency" xfId="98"/>
    <cellStyle name="Presentation Date" xfId="99"/>
    <cellStyle name="Presentation Heading 1" xfId="100"/>
    <cellStyle name="Presentation Heading 2" xfId="101"/>
    <cellStyle name="Presentation Heading 3" xfId="102"/>
    <cellStyle name="Presentation Heading 4" xfId="103"/>
    <cellStyle name="Presentation Hyperlink Arrow" xfId="104"/>
    <cellStyle name="Presentation Hyperlink Check" xfId="105"/>
    <cellStyle name="Presentation Hyperlink Text" xfId="106"/>
    <cellStyle name="Presentation Model Name" xfId="107"/>
    <cellStyle name="Presentation Multiple" xfId="108"/>
    <cellStyle name="Presentation Normal" xfId="109"/>
    <cellStyle name="Presentation Number" xfId="110"/>
    <cellStyle name="Presentation Percentage" xfId="111"/>
    <cellStyle name="Presentation Period Title" xfId="112"/>
    <cellStyle name="Presentation Section Number" xfId="113"/>
    <cellStyle name="Presentation Sheet Title" xfId="114"/>
    <cellStyle name="Presentation Year" xfId="115"/>
    <cellStyle name="Right Currency" xfId="116"/>
    <cellStyle name="Right Currency 2" xfId="117"/>
    <cellStyle name="Right Date" xfId="118"/>
    <cellStyle name="Right Multiple" xfId="119"/>
    <cellStyle name="Right Number" xfId="120"/>
    <cellStyle name="Right Number 2" xfId="121"/>
    <cellStyle name="Right Percentage" xfId="122"/>
    <cellStyle name="Right Percentage 2" xfId="123"/>
    <cellStyle name="Right Year" xfId="124"/>
    <cellStyle name="Section Number" xfId="125"/>
    <cellStyle name="Sheet Title" xfId="126"/>
    <cellStyle name="Sheet Title 2" xfId="127"/>
    <cellStyle name="Title" xfId="128"/>
    <cellStyle name="TOC 1" xfId="129"/>
    <cellStyle name="TOC 2" xfId="130"/>
    <cellStyle name="TOC 3" xfId="131"/>
    <cellStyle name="TOC 4" xfId="132"/>
    <cellStyle name="Total" xfId="133"/>
    <cellStyle name="Warning Text" xfId="134"/>
  </cellStyles>
  <dxfs count="3">
    <dxf>
      <font>
        <b val="0"/>
        <i val="0"/>
        <color indexed="22"/>
      </font>
      <fill>
        <patternFill>
          <bgColor indexed="22"/>
        </patternFill>
      </fill>
      <border>
        <left/>
        <right/>
        <top/>
        <bottom/>
      </border>
    </dxf>
    <dxf>
      <font>
        <b val="0"/>
        <i val="0"/>
        <color indexed="63"/>
      </font>
      <fill>
        <patternFill>
          <bgColor indexed="21"/>
        </patternFill>
      </fill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i val="0"/>
        <color rgb="FFFFFFFF"/>
      </font>
      <fill>
        <patternFill>
          <bgColor rgb="FF008080"/>
        </patternFill>
      </fill>
      <border>
        <left style="thin">
          <color rgb="FFFFFFFF"/>
        </left>
        <right style="thin">
          <color rgb="FF00FFFF"/>
        </right>
        <top style="thin"/>
        <bottom style="thin">
          <color rgb="FF00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276225</xdr:colOff>
      <xdr:row>8</xdr:row>
      <xdr:rowOff>0</xdr:rowOff>
    </xdr:from>
    <xdr:ext cx="2819400" cy="1438275"/>
    <xdr:sp>
      <xdr:nvSpPr>
        <xdr:cNvPr id="1" name="Text Box 2"/>
        <xdr:cNvSpPr txBox="1">
          <a:spLocks noChangeArrowheads="1"/>
        </xdr:cNvSpPr>
      </xdr:nvSpPr>
      <xdr:spPr>
        <a:xfrm>
          <a:off x="4429125" y="1143000"/>
          <a:ext cx="2819400" cy="1438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PLEASE READ: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If, upon opening, this file appears to contain errors (e.g. #NAME?), please ensure the following: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Go to Tools -&gt; Add-Ins (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ALT + T + I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, all versions of Excel);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Make sure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and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 - VBA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add-ins are both checked.</a:t>
          </a:r>
        </a:p>
      </xdr:txBody>
    </xdr:sp>
    <xdr:clientData/>
  </xdr:oneCellAnchor>
  <xdr:twoCellAnchor editAs="oneCell">
    <xdr:from>
      <xdr:col>2</xdr:col>
      <xdr:colOff>0</xdr:colOff>
      <xdr:row>12</xdr:row>
      <xdr:rowOff>0</xdr:rowOff>
    </xdr:from>
    <xdr:to>
      <xdr:col>6</xdr:col>
      <xdr:colOff>485775</xdr:colOff>
      <xdr:row>17</xdr:row>
      <xdr:rowOff>0</xdr:rowOff>
    </xdr:to>
    <xdr:pic>
      <xdr:nvPicPr>
        <xdr:cNvPr id="2" name="Picture 4" descr="SP Logo 0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857375"/>
          <a:ext cx="2162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9525</xdr:colOff>
      <xdr:row>6</xdr:row>
      <xdr:rowOff>19050</xdr:rowOff>
    </xdr:from>
    <xdr:ext cx="2228850" cy="371475"/>
    <xdr:sp>
      <xdr:nvSpPr>
        <xdr:cNvPr id="1" name="Text Box 1"/>
        <xdr:cNvSpPr txBox="1">
          <a:spLocks noChangeArrowheads="1"/>
        </xdr:cNvSpPr>
      </xdr:nvSpPr>
      <xdr:spPr>
        <a:xfrm>
          <a:off x="4057650" y="1038225"/>
          <a:ext cx="2228850" cy="3714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Change scenario number here (value should be an integer greater than zero).</a:t>
          </a:r>
        </a:p>
      </xdr:txBody>
    </xdr:sp>
    <xdr:clientData/>
  </xdr:oneCellAnchor>
  <xdr:twoCellAnchor>
    <xdr:from>
      <xdr:col>9</xdr:col>
      <xdr:colOff>314325</xdr:colOff>
      <xdr:row>7</xdr:row>
      <xdr:rowOff>47625</xdr:rowOff>
    </xdr:from>
    <xdr:to>
      <xdr:col>11</xdr:col>
      <xdr:colOff>9525</xdr:colOff>
      <xdr:row>9</xdr:row>
      <xdr:rowOff>133350</xdr:rowOff>
    </xdr:to>
    <xdr:sp>
      <xdr:nvSpPr>
        <xdr:cNvPr id="2" name="AutoShape 2"/>
        <xdr:cNvSpPr>
          <a:spLocks/>
        </xdr:cNvSpPr>
      </xdr:nvSpPr>
      <xdr:spPr>
        <a:xfrm flipH="1">
          <a:off x="3505200" y="1228725"/>
          <a:ext cx="552450" cy="381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304800</xdr:colOff>
      <xdr:row>6</xdr:row>
      <xdr:rowOff>152400</xdr:rowOff>
    </xdr:from>
    <xdr:ext cx="2228850" cy="533400"/>
    <xdr:sp>
      <xdr:nvSpPr>
        <xdr:cNvPr id="3" name="Text Box 3"/>
        <xdr:cNvSpPr txBox="1">
          <a:spLocks noChangeArrowheads="1"/>
        </xdr:cNvSpPr>
      </xdr:nvSpPr>
      <xdr:spPr>
        <a:xfrm>
          <a:off x="6867525" y="1171575"/>
          <a:ext cx="2228850" cy="5334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Add further scenarios here if you wish (simply type in Scenario Number in Row 13 or drag formula across).</a:t>
          </a:r>
        </a:p>
      </xdr:txBody>
    </xdr:sp>
    <xdr:clientData/>
  </xdr:oneCellAnchor>
  <xdr:twoCellAnchor>
    <xdr:from>
      <xdr:col>16</xdr:col>
      <xdr:colOff>495300</xdr:colOff>
      <xdr:row>10</xdr:row>
      <xdr:rowOff>76200</xdr:rowOff>
    </xdr:from>
    <xdr:to>
      <xdr:col>17</xdr:col>
      <xdr:colOff>180975</xdr:colOff>
      <xdr:row>12</xdr:row>
      <xdr:rowOff>47625</xdr:rowOff>
    </xdr:to>
    <xdr:sp>
      <xdr:nvSpPr>
        <xdr:cNvPr id="4" name="AutoShape 4"/>
        <xdr:cNvSpPr>
          <a:spLocks/>
        </xdr:cNvSpPr>
      </xdr:nvSpPr>
      <xdr:spPr>
        <a:xfrm flipH="1">
          <a:off x="7677150" y="1704975"/>
          <a:ext cx="304800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10</xdr:row>
      <xdr:rowOff>76200</xdr:rowOff>
    </xdr:from>
    <xdr:to>
      <xdr:col>17</xdr:col>
      <xdr:colOff>514350</xdr:colOff>
      <xdr:row>12</xdr:row>
      <xdr:rowOff>47625</xdr:rowOff>
    </xdr:to>
    <xdr:sp>
      <xdr:nvSpPr>
        <xdr:cNvPr id="5" name="AutoShape 5"/>
        <xdr:cNvSpPr>
          <a:spLocks/>
        </xdr:cNvSpPr>
      </xdr:nvSpPr>
      <xdr:spPr>
        <a:xfrm>
          <a:off x="7981950" y="1704975"/>
          <a:ext cx="333375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209550</xdr:colOff>
      <xdr:row>20</xdr:row>
      <xdr:rowOff>133350</xdr:rowOff>
    </xdr:from>
    <xdr:ext cx="2228850" cy="514350"/>
    <xdr:sp>
      <xdr:nvSpPr>
        <xdr:cNvPr id="6" name="Text Box 6"/>
        <xdr:cNvSpPr txBox="1">
          <a:spLocks noChangeArrowheads="1"/>
        </xdr:cNvSpPr>
      </xdr:nvSpPr>
      <xdr:spPr>
        <a:xfrm>
          <a:off x="4019550" y="3276600"/>
          <a:ext cx="2228850" cy="5143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OFFSET formulae are used in this column to obtain the required scenario (others are all clearly visible).</a:t>
          </a:r>
        </a:p>
      </xdr:txBody>
    </xdr:sp>
    <xdr:clientData/>
  </xdr:oneCellAnchor>
  <xdr:twoCellAnchor>
    <xdr:from>
      <xdr:col>10</xdr:col>
      <xdr:colOff>0</xdr:colOff>
      <xdr:row>16</xdr:row>
      <xdr:rowOff>28575</xdr:rowOff>
    </xdr:from>
    <xdr:to>
      <xdr:col>10</xdr:col>
      <xdr:colOff>209550</xdr:colOff>
      <xdr:row>22</xdr:row>
      <xdr:rowOff>0</xdr:rowOff>
    </xdr:to>
    <xdr:sp>
      <xdr:nvSpPr>
        <xdr:cNvPr id="7" name="AutoShape 7"/>
        <xdr:cNvSpPr>
          <a:spLocks/>
        </xdr:cNvSpPr>
      </xdr:nvSpPr>
      <xdr:spPr>
        <a:xfrm flipH="1" flipV="1">
          <a:off x="3810000" y="2562225"/>
          <a:ext cx="209550" cy="866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0</xdr:colOff>
      <xdr:row>25</xdr:row>
      <xdr:rowOff>95250</xdr:rowOff>
    </xdr:from>
    <xdr:ext cx="2228850" cy="390525"/>
    <xdr:sp>
      <xdr:nvSpPr>
        <xdr:cNvPr id="8" name="Text Box 3"/>
        <xdr:cNvSpPr txBox="1">
          <a:spLocks noChangeArrowheads="1"/>
        </xdr:cNvSpPr>
      </xdr:nvSpPr>
      <xdr:spPr>
        <a:xfrm>
          <a:off x="6562725" y="3952875"/>
          <a:ext cx="2228850" cy="3905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OFFSET formulae used to transpose data from columns to rows.</a:t>
          </a:r>
        </a:p>
      </xdr:txBody>
    </xdr:sp>
    <xdr:clientData/>
  </xdr:oneCellAnchor>
  <xdr:twoCellAnchor>
    <xdr:from>
      <xdr:col>15</xdr:col>
      <xdr:colOff>447675</xdr:colOff>
      <xdr:row>28</xdr:row>
      <xdr:rowOff>38100</xdr:rowOff>
    </xdr:from>
    <xdr:to>
      <xdr:col>16</xdr:col>
      <xdr:colOff>495300</xdr:colOff>
      <xdr:row>33</xdr:row>
      <xdr:rowOff>76200</xdr:rowOff>
    </xdr:to>
    <xdr:sp>
      <xdr:nvSpPr>
        <xdr:cNvPr id="9" name="AutoShape 4"/>
        <xdr:cNvSpPr>
          <a:spLocks/>
        </xdr:cNvSpPr>
      </xdr:nvSpPr>
      <xdr:spPr>
        <a:xfrm rot="5400000">
          <a:off x="7010400" y="4343400"/>
          <a:ext cx="666750" cy="771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38100</xdr:rowOff>
    </xdr:from>
    <xdr:to>
      <xdr:col>17</xdr:col>
      <xdr:colOff>190500</xdr:colOff>
      <xdr:row>31</xdr:row>
      <xdr:rowOff>9525</xdr:rowOff>
    </xdr:to>
    <xdr:sp>
      <xdr:nvSpPr>
        <xdr:cNvPr id="10" name="AutoShape 4"/>
        <xdr:cNvSpPr>
          <a:spLocks/>
        </xdr:cNvSpPr>
      </xdr:nvSpPr>
      <xdr:spPr>
        <a:xfrm rot="16200000" flipH="1">
          <a:off x="7677150" y="4343400"/>
          <a:ext cx="314325" cy="419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419100</xdr:colOff>
      <xdr:row>34</xdr:row>
      <xdr:rowOff>47625</xdr:rowOff>
    </xdr:from>
    <xdr:ext cx="2228850" cy="714375"/>
    <xdr:sp>
      <xdr:nvSpPr>
        <xdr:cNvPr id="11" name="Text Box 1"/>
        <xdr:cNvSpPr txBox="1">
          <a:spLocks noChangeArrowheads="1"/>
        </xdr:cNvSpPr>
      </xdr:nvSpPr>
      <xdr:spPr>
        <a:xfrm>
          <a:off x="1514475" y="5229225"/>
          <a:ext cx="2228850" cy="7143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Take care calculating amounts  using a mix of amounts and growth rates.  Ensure the percentages reference the correct period (i.e. not the following period - common mistake).</a:t>
          </a:r>
        </a:p>
      </xdr:txBody>
    </xdr:sp>
    <xdr:clientData/>
  </xdr:oneCellAnchor>
  <xdr:twoCellAnchor>
    <xdr:from>
      <xdr:col>9</xdr:col>
      <xdr:colOff>552450</xdr:colOff>
      <xdr:row>35</xdr:row>
      <xdr:rowOff>85725</xdr:rowOff>
    </xdr:from>
    <xdr:to>
      <xdr:col>11</xdr:col>
      <xdr:colOff>104775</xdr:colOff>
      <xdr:row>36</xdr:row>
      <xdr:rowOff>114300</xdr:rowOff>
    </xdr:to>
    <xdr:sp>
      <xdr:nvSpPr>
        <xdr:cNvPr id="12" name="AutoShape 4"/>
        <xdr:cNvSpPr>
          <a:spLocks/>
        </xdr:cNvSpPr>
      </xdr:nvSpPr>
      <xdr:spPr>
        <a:xfrm flipV="1">
          <a:off x="3743325" y="5410200"/>
          <a:ext cx="409575" cy="180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35</xdr:row>
      <xdr:rowOff>95250</xdr:rowOff>
    </xdr:from>
    <xdr:to>
      <xdr:col>12</xdr:col>
      <xdr:colOff>123825</xdr:colOff>
      <xdr:row>36</xdr:row>
      <xdr:rowOff>114300</xdr:rowOff>
    </xdr:to>
    <xdr:sp>
      <xdr:nvSpPr>
        <xdr:cNvPr id="13" name="AutoShape 4"/>
        <xdr:cNvSpPr>
          <a:spLocks/>
        </xdr:cNvSpPr>
      </xdr:nvSpPr>
      <xdr:spPr>
        <a:xfrm flipV="1">
          <a:off x="3743325" y="5419725"/>
          <a:ext cx="1085850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323850</xdr:colOff>
      <xdr:row>5</xdr:row>
      <xdr:rowOff>28575</xdr:rowOff>
    </xdr:from>
    <xdr:ext cx="2228850" cy="276225"/>
    <xdr:sp>
      <xdr:nvSpPr>
        <xdr:cNvPr id="1" name="Text Box 6"/>
        <xdr:cNvSpPr txBox="1">
          <a:spLocks noChangeArrowheads="1"/>
        </xdr:cNvSpPr>
      </xdr:nvSpPr>
      <xdr:spPr>
        <a:xfrm>
          <a:off x="3600450" y="904875"/>
          <a:ext cx="2228850" cy="2762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Referenced from other worksheet.</a:t>
          </a:r>
        </a:p>
      </xdr:txBody>
    </xdr:sp>
    <xdr:clientData/>
  </xdr:oneCellAnchor>
  <xdr:twoCellAnchor>
    <xdr:from>
      <xdr:col>11</xdr:col>
      <xdr:colOff>390525</xdr:colOff>
      <xdr:row>7</xdr:row>
      <xdr:rowOff>0</xdr:rowOff>
    </xdr:from>
    <xdr:to>
      <xdr:col>11</xdr:col>
      <xdr:colOff>495300</xdr:colOff>
      <xdr:row>10</xdr:row>
      <xdr:rowOff>19050</xdr:rowOff>
    </xdr:to>
    <xdr:sp>
      <xdr:nvSpPr>
        <xdr:cNvPr id="2" name="AutoShape 4"/>
        <xdr:cNvSpPr>
          <a:spLocks/>
        </xdr:cNvSpPr>
      </xdr:nvSpPr>
      <xdr:spPr>
        <a:xfrm flipH="1">
          <a:off x="4610100" y="1181100"/>
          <a:ext cx="104775" cy="457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495300</xdr:colOff>
      <xdr:row>7</xdr:row>
      <xdr:rowOff>0</xdr:rowOff>
    </xdr:from>
    <xdr:to>
      <xdr:col>13</xdr:col>
      <xdr:colOff>295275</xdr:colOff>
      <xdr:row>10</xdr:row>
      <xdr:rowOff>9525</xdr:rowOff>
    </xdr:to>
    <xdr:sp>
      <xdr:nvSpPr>
        <xdr:cNvPr id="3" name="AutoShape 4"/>
        <xdr:cNvSpPr>
          <a:spLocks/>
        </xdr:cNvSpPr>
      </xdr:nvSpPr>
      <xdr:spPr>
        <a:xfrm>
          <a:off x="4714875" y="1181100"/>
          <a:ext cx="1209675" cy="447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323850</xdr:colOff>
      <xdr:row>14</xdr:row>
      <xdr:rowOff>19050</xdr:rowOff>
    </xdr:from>
    <xdr:ext cx="2228850" cy="276225"/>
    <xdr:sp>
      <xdr:nvSpPr>
        <xdr:cNvPr id="4" name="Text Box 6"/>
        <xdr:cNvSpPr txBox="1">
          <a:spLocks noChangeArrowheads="1"/>
        </xdr:cNvSpPr>
      </xdr:nvSpPr>
      <xdr:spPr>
        <a:xfrm>
          <a:off x="3600450" y="2228850"/>
          <a:ext cx="2228850" cy="2762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Input if budgets are to be overwritten.</a:t>
          </a:r>
        </a:p>
      </xdr:txBody>
    </xdr:sp>
    <xdr:clientData/>
  </xdr:oneCellAnchor>
  <xdr:twoCellAnchor>
    <xdr:from>
      <xdr:col>11</xdr:col>
      <xdr:colOff>495300</xdr:colOff>
      <xdr:row>16</xdr:row>
      <xdr:rowOff>0</xdr:rowOff>
    </xdr:from>
    <xdr:to>
      <xdr:col>12</xdr:col>
      <xdr:colOff>171450</xdr:colOff>
      <xdr:row>17</xdr:row>
      <xdr:rowOff>76200</xdr:rowOff>
    </xdr:to>
    <xdr:sp>
      <xdr:nvSpPr>
        <xdr:cNvPr id="5" name="AutoShape 4"/>
        <xdr:cNvSpPr>
          <a:spLocks/>
        </xdr:cNvSpPr>
      </xdr:nvSpPr>
      <xdr:spPr>
        <a:xfrm>
          <a:off x="4714875" y="2505075"/>
          <a:ext cx="381000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495300</xdr:colOff>
      <xdr:row>16</xdr:row>
      <xdr:rowOff>0</xdr:rowOff>
    </xdr:from>
    <xdr:to>
      <xdr:col>13</xdr:col>
      <xdr:colOff>152400</xdr:colOff>
      <xdr:row>17</xdr:row>
      <xdr:rowOff>47625</xdr:rowOff>
    </xdr:to>
    <xdr:sp>
      <xdr:nvSpPr>
        <xdr:cNvPr id="6" name="AutoShape 4"/>
        <xdr:cNvSpPr>
          <a:spLocks/>
        </xdr:cNvSpPr>
      </xdr:nvSpPr>
      <xdr:spPr>
        <a:xfrm>
          <a:off x="4714875" y="2505075"/>
          <a:ext cx="106680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323850</xdr:colOff>
      <xdr:row>24</xdr:row>
      <xdr:rowOff>28575</xdr:rowOff>
    </xdr:from>
    <xdr:ext cx="2228850" cy="276225"/>
    <xdr:sp>
      <xdr:nvSpPr>
        <xdr:cNvPr id="7" name="Text Box 6"/>
        <xdr:cNvSpPr txBox="1">
          <a:spLocks noChangeArrowheads="1"/>
        </xdr:cNvSpPr>
      </xdr:nvSpPr>
      <xdr:spPr>
        <a:xfrm>
          <a:off x="3600450" y="3724275"/>
          <a:ext cx="2228850" cy="2762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Summary of above.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0</xdr:row>
      <xdr:rowOff>85725</xdr:rowOff>
    </xdr:from>
    <xdr:ext cx="2228850" cy="342900"/>
    <xdr:sp>
      <xdr:nvSpPr>
        <xdr:cNvPr id="1" name="Text Box 6"/>
        <xdr:cNvSpPr txBox="1">
          <a:spLocks noChangeArrowheads="1"/>
        </xdr:cNvSpPr>
      </xdr:nvSpPr>
      <xdr:spPr>
        <a:xfrm>
          <a:off x="4048125" y="85725"/>
          <a:ext cx="2228850" cy="3429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Note all the hard code and unique formulae.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0</xdr:row>
      <xdr:rowOff>85725</xdr:rowOff>
    </xdr:from>
    <xdr:ext cx="2228850" cy="419100"/>
    <xdr:sp>
      <xdr:nvSpPr>
        <xdr:cNvPr id="1" name="Text Box 6"/>
        <xdr:cNvSpPr txBox="1">
          <a:spLocks noChangeArrowheads="1"/>
        </xdr:cNvSpPr>
      </xdr:nvSpPr>
      <xdr:spPr>
        <a:xfrm>
          <a:off x="4048125" y="85725"/>
          <a:ext cx="2228850" cy="4191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Simplest approach - if management will accept it!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0</xdr:row>
      <xdr:rowOff>85725</xdr:rowOff>
    </xdr:from>
    <xdr:ext cx="2228850" cy="342900"/>
    <xdr:sp>
      <xdr:nvSpPr>
        <xdr:cNvPr id="1" name="Text Box 6"/>
        <xdr:cNvSpPr txBox="1">
          <a:spLocks noChangeArrowheads="1"/>
        </xdr:cNvSpPr>
      </xdr:nvSpPr>
      <xdr:spPr>
        <a:xfrm>
          <a:off x="4048125" y="85725"/>
          <a:ext cx="2228850" cy="3429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Same format, using only one formula per row.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0</xdr:row>
      <xdr:rowOff>85725</xdr:rowOff>
    </xdr:from>
    <xdr:ext cx="2228850" cy="342900"/>
    <xdr:sp>
      <xdr:nvSpPr>
        <xdr:cNvPr id="1" name="Text Box 6"/>
        <xdr:cNvSpPr txBox="1">
          <a:spLocks noChangeArrowheads="1"/>
        </xdr:cNvSpPr>
      </xdr:nvSpPr>
      <xdr:spPr>
        <a:xfrm>
          <a:off x="4752975" y="85725"/>
          <a:ext cx="2228850" cy="3429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As before, but with range names.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am.bastick@sumproduct.com" TargetMode="External" /><Relationship Id="rId2" Type="http://schemas.openxmlformats.org/officeDocument/2006/relationships/hyperlink" Target="http://www.sumproduct.com/" TargetMode="External" /><Relationship Id="rId3" Type="http://schemas.openxmlformats.org/officeDocument/2006/relationships/hyperlink" Target="http://www.sumproduct.com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L_Err_Chk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6" t="s">
        <v>2</v>
      </c>
    </row>
    <row r="9" ht="18">
      <c r="C9" s="2" t="s">
        <v>28</v>
      </c>
    </row>
    <row r="10" ht="15.75">
      <c r="C10" s="1" t="s">
        <v>29</v>
      </c>
    </row>
    <row r="11" spans="3:6" ht="11.25">
      <c r="C11" s="97" t="s">
        <v>3</v>
      </c>
      <c r="D11" s="97"/>
      <c r="E11" s="97"/>
      <c r="F11" s="97"/>
    </row>
    <row r="19" ht="11.25">
      <c r="C19" s="3" t="s">
        <v>0</v>
      </c>
    </row>
    <row r="21" ht="11.25">
      <c r="C21" s="3" t="s">
        <v>1</v>
      </c>
    </row>
    <row r="22" ht="11.25">
      <c r="C22" s="4" t="s">
        <v>30</v>
      </c>
    </row>
    <row r="23" ht="11.25">
      <c r="C23" s="4"/>
    </row>
    <row r="24" spans="3:9" ht="11.25">
      <c r="C24" s="4" t="s">
        <v>16</v>
      </c>
      <c r="G24" s="97" t="s">
        <v>27</v>
      </c>
      <c r="H24" s="97"/>
      <c r="I24" s="97"/>
    </row>
    <row r="25" spans="3:9" ht="11.25">
      <c r="C25" s="4" t="s">
        <v>17</v>
      </c>
      <c r="G25" s="97" t="s">
        <v>19</v>
      </c>
      <c r="H25" s="97"/>
      <c r="I25" s="97"/>
    </row>
    <row r="26" spans="3:9" ht="11.25">
      <c r="C26" s="4" t="s">
        <v>18</v>
      </c>
      <c r="G26" s="97" t="s">
        <v>19</v>
      </c>
      <c r="H26" s="97"/>
      <c r="I26" s="97"/>
    </row>
  </sheetData>
  <sheetProtection/>
  <mergeCells count="4">
    <mergeCell ref="G25:I25"/>
    <mergeCell ref="G26:I26"/>
    <mergeCell ref="C11:F11"/>
    <mergeCell ref="G24:I24"/>
  </mergeCells>
  <hyperlinks>
    <hyperlink ref="G24" r:id="rId1" display="liam.bastick@sumproduct.com"/>
    <hyperlink ref="G25" r:id="rId2" display="www.sumproduct.com"/>
    <hyperlink ref="G26" r:id="rId3" display="www.sumproduct.com"/>
    <hyperlink ref="C11" location="HL_Home" tooltip="Go to Table of Contents" display="HL_Home"/>
  </hyperlinks>
  <printOptions/>
  <pageMargins left="0.393700787401575" right="0.393700787401575" top="0.5905511811023625" bottom="0.9842519685039375" header="0" footer="0.3149606299212597"/>
  <pageSetup fitToHeight="1" fitToWidth="1" horizontalDpi="200" verticalDpi="200" orientation="portrait" paperSize="9" scale="81" r:id="rId5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6" t="s">
        <v>12</v>
      </c>
    </row>
    <row r="9" ht="18">
      <c r="C9" s="2" t="s">
        <v>74</v>
      </c>
    </row>
    <row r="10" ht="16.5">
      <c r="C10" s="19" t="s">
        <v>78</v>
      </c>
    </row>
    <row r="11" ht="15.75">
      <c r="C11" s="5" t="str">
        <f>Model_Name</f>
        <v>Actual vs. Budget Examples</v>
      </c>
    </row>
    <row r="12" spans="3:6" ht="11.25">
      <c r="C12" s="97" t="s">
        <v>3</v>
      </c>
      <c r="D12" s="97"/>
      <c r="E12" s="97"/>
      <c r="F12" s="97"/>
    </row>
    <row r="13" spans="3:4" ht="12.75">
      <c r="C13" s="9" t="s">
        <v>9</v>
      </c>
      <c r="D13" s="10" t="s">
        <v>10</v>
      </c>
    </row>
    <row r="17" ht="11.25">
      <c r="C17" s="3" t="s">
        <v>11</v>
      </c>
    </row>
    <row r="18" ht="11.25">
      <c r="C18" s="4" t="s">
        <v>75</v>
      </c>
    </row>
    <row r="19" ht="11.25">
      <c r="C19" s="4"/>
    </row>
    <row r="20" ht="11.25">
      <c r="C20" s="4"/>
    </row>
  </sheetData>
  <sheetProtection/>
  <mergeCells count="1">
    <mergeCell ref="C12:F12"/>
  </mergeCells>
  <hyperlinks>
    <hyperlink ref="C12" location="HL_Home" tooltip="Go to Table of Contents" display="HL_Home"/>
    <hyperlink ref="C13" location="'Better_Outputs_Range_Names_BO'!A1" tooltip="Go to Previous Sheet" display="'Better_Outputs_Range_Names_BO'!A1"/>
    <hyperlink ref="D13" location="'Lookup_Data_BL'!A1" tooltip="Go to Next Sheet" display="'Lookup_Data_BL'!A1"/>
  </hyperlinks>
  <printOptions/>
  <pageMargins left="0.393700787401575" right="0.393700787401575" top="0.5905511811023625" bottom="0.9842519685039375" header="0" footer="0.3149606299212597"/>
  <pageSetup fitToHeight="1" fitToWidth="1" horizontalDpi="200" verticalDpi="2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showGridLines="0" zoomScalePageLayoutView="0" workbookViewId="0" topLeftCell="A1">
      <pane xSplit="1" ySplit="4" topLeftCell="B5" activePane="bottomRight" state="frozen"/>
      <selection pane="topLeft" activeCell="C9" sqref="C9"/>
      <selection pane="topRight" activeCell="C9" sqref="C9"/>
      <selection pane="bottomLeft" activeCell="C9" sqref="C9"/>
      <selection pane="bottomRight" activeCell="A1" sqref="A1"/>
    </sheetView>
  </sheetViews>
  <sheetFormatPr defaultColWidth="9.33203125" defaultRowHeight="11.25"/>
  <cols>
    <col min="1" max="2" width="3.83203125" style="0" customWidth="1"/>
    <col min="3" max="3" width="30.83203125" style="0" customWidth="1"/>
    <col min="4" max="4" width="3.83203125" style="0" customWidth="1"/>
    <col min="5" max="5" width="30.83203125" style="0" customWidth="1"/>
    <col min="6" max="6" width="3.83203125" style="0" customWidth="1"/>
    <col min="7" max="7" width="30.83203125" style="0" customWidth="1"/>
    <col min="8" max="8" width="3.83203125" style="0" customWidth="1"/>
    <col min="9" max="9" width="30.83203125" style="0" customWidth="1"/>
    <col min="10" max="10" width="3.83203125" style="0" customWidth="1"/>
    <col min="11" max="11" width="30.83203125" style="0" customWidth="1"/>
    <col min="12" max="12" width="3.83203125" style="0" customWidth="1"/>
    <col min="13" max="13" width="30.83203125" style="0" customWidth="1"/>
    <col min="14" max="14" width="3.83203125" style="0" customWidth="1"/>
    <col min="15" max="15" width="30.83203125" style="0" customWidth="1"/>
    <col min="16" max="16" width="3.83203125" style="0" customWidth="1"/>
    <col min="17" max="17" width="30.83203125" style="0" customWidth="1"/>
    <col min="18" max="18" width="3.83203125" style="0" customWidth="1"/>
    <col min="19" max="19" width="30.83203125" style="0" customWidth="1"/>
    <col min="20" max="20" width="3.83203125" style="0" customWidth="1"/>
    <col min="21" max="21" width="30.83203125" style="0" customWidth="1"/>
    <col min="22" max="22" width="3.83203125" style="0" customWidth="1"/>
    <col min="23" max="23" width="30.83203125" style="0" customWidth="1"/>
    <col min="24" max="24" width="3.83203125" style="0" customWidth="1"/>
    <col min="25" max="25" width="30.83203125" style="0" customWidth="1"/>
    <col min="26" max="26" width="3.83203125" style="0" customWidth="1"/>
    <col min="27" max="27" width="30.83203125" style="0" customWidth="1"/>
    <col min="28" max="28" width="3.83203125" style="0" customWidth="1"/>
    <col min="29" max="29" width="30.83203125" style="0" customWidth="1"/>
    <col min="30" max="30" width="3.83203125" style="0" customWidth="1"/>
    <col min="31" max="31" width="30.83203125" style="0" customWidth="1"/>
    <col min="32" max="32" width="3.83203125" style="0" customWidth="1"/>
    <col min="33" max="33" width="30.83203125" style="0" customWidth="1"/>
    <col min="34" max="34" width="3.83203125" style="0" customWidth="1"/>
    <col min="35" max="35" width="30.83203125" style="0" customWidth="1"/>
    <col min="36" max="36" width="3.83203125" style="0" customWidth="1"/>
    <col min="37" max="37" width="30.83203125" style="0" customWidth="1"/>
    <col min="38" max="38" width="3.83203125" style="0" customWidth="1"/>
    <col min="39" max="39" width="30.83203125" style="0" customWidth="1"/>
    <col min="40" max="40" width="3.83203125" style="0" customWidth="1"/>
    <col min="41" max="41" width="30.83203125" style="0" customWidth="1"/>
    <col min="42" max="42" width="3.83203125" style="0" customWidth="1"/>
    <col min="43" max="43" width="30.83203125" style="0" customWidth="1"/>
    <col min="44" max="44" width="3.83203125" style="0" customWidth="1"/>
    <col min="45" max="45" width="30.83203125" style="0" customWidth="1"/>
    <col min="46" max="46" width="3.83203125" style="0" customWidth="1"/>
    <col min="47" max="47" width="30.83203125" style="0" customWidth="1"/>
    <col min="48" max="48" width="3.83203125" style="0" customWidth="1"/>
    <col min="49" max="49" width="30.83203125" style="0" customWidth="1"/>
    <col min="50" max="50" width="3.83203125" style="0" customWidth="1"/>
    <col min="51" max="51" width="30.83203125" style="0" customWidth="1"/>
    <col min="52" max="52" width="3.83203125" style="0" customWidth="1"/>
    <col min="53" max="53" width="30.83203125" style="0" customWidth="1"/>
    <col min="54" max="54" width="3.83203125" style="0" customWidth="1"/>
    <col min="55" max="55" width="30.83203125" style="0" customWidth="1"/>
    <col min="56" max="56" width="3.83203125" style="0" customWidth="1"/>
    <col min="57" max="57" width="30.83203125" style="0" customWidth="1"/>
    <col min="58" max="58" width="3.83203125" style="0" customWidth="1"/>
    <col min="59" max="59" width="30.83203125" style="0" customWidth="1"/>
    <col min="60" max="60" width="3.83203125" style="0" customWidth="1"/>
    <col min="61" max="61" width="30.83203125" style="0" customWidth="1"/>
    <col min="62" max="62" width="3.83203125" style="0" customWidth="1"/>
    <col min="63" max="63" width="30.83203125" style="0" customWidth="1"/>
    <col min="64" max="64" width="3.83203125" style="0" customWidth="1"/>
    <col min="65" max="65" width="30.83203125" style="0" customWidth="1"/>
    <col min="66" max="66" width="3.83203125" style="0" customWidth="1"/>
    <col min="67" max="67" width="30.83203125" style="0" customWidth="1"/>
    <col min="68" max="68" width="3.83203125" style="0" customWidth="1"/>
    <col min="69" max="69" width="30.83203125" style="0" customWidth="1"/>
    <col min="70" max="70" width="3.83203125" style="0" customWidth="1"/>
    <col min="71" max="71" width="30.83203125" style="0" customWidth="1"/>
    <col min="72" max="72" width="3.83203125" style="0" customWidth="1"/>
    <col min="73" max="73" width="30.83203125" style="0" customWidth="1"/>
    <col min="74" max="74" width="3.83203125" style="0" customWidth="1"/>
    <col min="75" max="75" width="30.83203125" style="0" customWidth="1"/>
    <col min="76" max="76" width="3.83203125" style="0" customWidth="1"/>
    <col min="77" max="77" width="30.83203125" style="0" customWidth="1"/>
    <col min="78" max="78" width="3.83203125" style="0" customWidth="1"/>
    <col min="79" max="79" width="30.83203125" style="0" customWidth="1"/>
    <col min="80" max="80" width="3.83203125" style="0" customWidth="1"/>
    <col min="81" max="81" width="30.83203125" style="0" customWidth="1"/>
    <col min="82" max="82" width="3.83203125" style="0" customWidth="1"/>
    <col min="83" max="83" width="30.83203125" style="0" customWidth="1"/>
    <col min="84" max="84" width="3.83203125" style="0" customWidth="1"/>
    <col min="85" max="85" width="30.83203125" style="0" customWidth="1"/>
    <col min="86" max="86" width="3.83203125" style="0" customWidth="1"/>
    <col min="87" max="87" width="30.83203125" style="0" customWidth="1"/>
    <col min="88" max="88" width="3.83203125" style="0" customWidth="1"/>
    <col min="89" max="89" width="30.83203125" style="0" customWidth="1"/>
    <col min="90" max="90" width="3.83203125" style="0" customWidth="1"/>
    <col min="91" max="91" width="30.83203125" style="0" customWidth="1"/>
    <col min="92" max="92" width="3.83203125" style="0" customWidth="1"/>
    <col min="93" max="93" width="30.83203125" style="0" customWidth="1"/>
    <col min="94" max="94" width="3.83203125" style="0" customWidth="1"/>
    <col min="95" max="95" width="30.83203125" style="0" customWidth="1"/>
    <col min="96" max="96" width="3.83203125" style="0" customWidth="1"/>
    <col min="97" max="97" width="30.83203125" style="0" customWidth="1"/>
    <col min="98" max="98" width="3.83203125" style="0" customWidth="1"/>
    <col min="99" max="99" width="30.83203125" style="0" customWidth="1"/>
    <col min="100" max="100" width="3.83203125" style="0" customWidth="1"/>
    <col min="101" max="101" width="30.83203125" style="0" customWidth="1"/>
    <col min="102" max="102" width="3.83203125" style="0" customWidth="1"/>
    <col min="103" max="103" width="30.83203125" style="0" customWidth="1"/>
    <col min="104" max="104" width="3.83203125" style="0" customWidth="1"/>
    <col min="105" max="105" width="30.83203125" style="0" customWidth="1"/>
    <col min="106" max="106" width="3.83203125" style="0" customWidth="1"/>
    <col min="107" max="107" width="30.83203125" style="0" customWidth="1"/>
    <col min="108" max="108" width="3.83203125" style="0" customWidth="1"/>
    <col min="109" max="109" width="30.83203125" style="0" customWidth="1"/>
    <col min="110" max="110" width="3.83203125" style="0" customWidth="1"/>
    <col min="111" max="111" width="30.83203125" style="0" customWidth="1"/>
    <col min="112" max="112" width="3.83203125" style="0" customWidth="1"/>
    <col min="113" max="113" width="30.83203125" style="0" customWidth="1"/>
    <col min="114" max="114" width="3.83203125" style="0" customWidth="1"/>
    <col min="115" max="115" width="30.83203125" style="0" customWidth="1"/>
    <col min="116" max="116" width="3.83203125" style="0" customWidth="1"/>
    <col min="117" max="117" width="30.83203125" style="0" customWidth="1"/>
    <col min="118" max="118" width="3.83203125" style="0" customWidth="1"/>
    <col min="119" max="119" width="30.83203125" style="0" customWidth="1"/>
    <col min="120" max="120" width="3.83203125" style="0" customWidth="1"/>
    <col min="121" max="121" width="30.83203125" style="0" customWidth="1"/>
    <col min="122" max="122" width="3.83203125" style="0" customWidth="1"/>
    <col min="123" max="123" width="30.83203125" style="0" customWidth="1"/>
    <col min="124" max="124" width="3.83203125" style="0" customWidth="1"/>
    <col min="125" max="125" width="30.83203125" style="0" customWidth="1"/>
    <col min="126" max="126" width="3.83203125" style="0" customWidth="1"/>
    <col min="127" max="127" width="30.83203125" style="0" customWidth="1"/>
    <col min="128" max="128" width="3.83203125" style="0" customWidth="1"/>
    <col min="129" max="129" width="30.83203125" style="0" customWidth="1"/>
    <col min="130" max="130" width="3.83203125" style="0" customWidth="1"/>
    <col min="131" max="131" width="30.83203125" style="0" customWidth="1"/>
    <col min="132" max="132" width="3.83203125" style="0" customWidth="1"/>
    <col min="133" max="133" width="30.83203125" style="0" customWidth="1"/>
    <col min="134" max="134" width="3.83203125" style="0" customWidth="1"/>
    <col min="135" max="135" width="30.83203125" style="0" customWidth="1"/>
    <col min="136" max="136" width="3.83203125" style="0" customWidth="1"/>
    <col min="137" max="137" width="30.83203125" style="0" customWidth="1"/>
    <col min="138" max="138" width="3.83203125" style="0" customWidth="1"/>
    <col min="139" max="139" width="30.83203125" style="0" customWidth="1"/>
    <col min="140" max="140" width="3.83203125" style="0" customWidth="1"/>
    <col min="141" max="141" width="30.83203125" style="0" customWidth="1"/>
    <col min="142" max="142" width="3.83203125" style="0" customWidth="1"/>
    <col min="143" max="143" width="30.83203125" style="0" customWidth="1"/>
    <col min="144" max="144" width="3.83203125" style="0" customWidth="1"/>
    <col min="145" max="145" width="30.83203125" style="0" customWidth="1"/>
    <col min="146" max="146" width="3.83203125" style="0" customWidth="1"/>
    <col min="147" max="147" width="30.83203125" style="0" customWidth="1"/>
    <col min="148" max="148" width="3.83203125" style="0" customWidth="1"/>
    <col min="149" max="149" width="30.83203125" style="0" customWidth="1"/>
    <col min="150" max="150" width="3.83203125" style="0" customWidth="1"/>
    <col min="151" max="151" width="30.83203125" style="0" customWidth="1"/>
    <col min="152" max="152" width="3.83203125" style="0" customWidth="1"/>
    <col min="153" max="153" width="30.83203125" style="0" customWidth="1"/>
    <col min="154" max="154" width="3.83203125" style="0" customWidth="1"/>
    <col min="155" max="155" width="30.83203125" style="0" customWidth="1"/>
    <col min="156" max="156" width="3.83203125" style="0" customWidth="1"/>
    <col min="157" max="157" width="30.83203125" style="0" customWidth="1"/>
    <col min="158" max="158" width="3.83203125" style="0" customWidth="1"/>
    <col min="159" max="159" width="30.83203125" style="0" customWidth="1"/>
    <col min="160" max="160" width="3.83203125" style="0" customWidth="1"/>
    <col min="161" max="161" width="30.83203125" style="0" customWidth="1"/>
    <col min="162" max="162" width="3.83203125" style="0" customWidth="1"/>
    <col min="163" max="163" width="30.83203125" style="0" customWidth="1"/>
    <col min="164" max="164" width="3.83203125" style="0" customWidth="1"/>
    <col min="165" max="165" width="30.83203125" style="0" customWidth="1"/>
    <col min="166" max="166" width="3.83203125" style="0" customWidth="1"/>
    <col min="167" max="167" width="30.83203125" style="0" customWidth="1"/>
    <col min="168" max="168" width="3.83203125" style="0" customWidth="1"/>
    <col min="169" max="169" width="30.83203125" style="0" customWidth="1"/>
    <col min="170" max="170" width="3.83203125" style="0" customWidth="1"/>
    <col min="171" max="171" width="30.83203125" style="0" customWidth="1"/>
    <col min="172" max="172" width="3.83203125" style="0" customWidth="1"/>
    <col min="173" max="173" width="30.83203125" style="0" customWidth="1"/>
    <col min="174" max="174" width="3.83203125" style="0" customWidth="1"/>
    <col min="175" max="175" width="30.83203125" style="0" customWidth="1"/>
    <col min="176" max="176" width="3.83203125" style="0" customWidth="1"/>
    <col min="177" max="177" width="30.83203125" style="0" customWidth="1"/>
    <col min="178" max="178" width="3.83203125" style="0" customWidth="1"/>
    <col min="179" max="179" width="30.83203125" style="0" customWidth="1"/>
    <col min="180" max="180" width="3.83203125" style="0" customWidth="1"/>
    <col min="181" max="181" width="30.83203125" style="0" customWidth="1"/>
    <col min="182" max="182" width="3.83203125" style="0" customWidth="1"/>
    <col min="183" max="183" width="30.83203125" style="0" customWidth="1"/>
    <col min="184" max="184" width="3.83203125" style="0" customWidth="1"/>
    <col min="185" max="185" width="30.83203125" style="0" customWidth="1"/>
    <col min="186" max="186" width="3.83203125" style="0" customWidth="1"/>
    <col min="187" max="187" width="30.83203125" style="0" customWidth="1"/>
    <col min="188" max="188" width="3.83203125" style="0" customWidth="1"/>
    <col min="189" max="189" width="30.83203125" style="0" customWidth="1"/>
    <col min="190" max="190" width="3.83203125" style="0" customWidth="1"/>
    <col min="191" max="191" width="30.83203125" style="0" customWidth="1"/>
    <col min="192" max="192" width="3.83203125" style="0" customWidth="1"/>
    <col min="193" max="193" width="30.83203125" style="0" customWidth="1"/>
    <col min="194" max="194" width="3.83203125" style="0" customWidth="1"/>
    <col min="195" max="195" width="30.83203125" style="0" customWidth="1"/>
    <col min="196" max="196" width="3.83203125" style="0" customWidth="1"/>
    <col min="197" max="197" width="30.83203125" style="0" customWidth="1"/>
    <col min="198" max="198" width="3.83203125" style="0" customWidth="1"/>
    <col min="199" max="199" width="30.83203125" style="0" customWidth="1"/>
    <col min="200" max="200" width="3.83203125" style="0" customWidth="1"/>
    <col min="201" max="201" width="30.83203125" style="0" customWidth="1"/>
    <col min="202" max="202" width="3.83203125" style="0" customWidth="1"/>
    <col min="203" max="203" width="30.83203125" style="0" customWidth="1"/>
    <col min="204" max="204" width="3.83203125" style="0" customWidth="1"/>
    <col min="205" max="205" width="30.83203125" style="0" customWidth="1"/>
    <col min="206" max="206" width="3.83203125" style="0" customWidth="1"/>
    <col min="207" max="207" width="30.83203125" style="0" customWidth="1"/>
    <col min="208" max="208" width="3.83203125" style="0" customWidth="1"/>
    <col min="209" max="209" width="30.83203125" style="0" customWidth="1"/>
    <col min="210" max="210" width="3.83203125" style="0" customWidth="1"/>
    <col min="211" max="211" width="30.83203125" style="0" customWidth="1"/>
    <col min="212" max="212" width="3.83203125" style="0" customWidth="1"/>
    <col min="213" max="213" width="30.83203125" style="0" customWidth="1"/>
    <col min="214" max="214" width="3.83203125" style="0" customWidth="1"/>
    <col min="215" max="215" width="30.83203125" style="0" customWidth="1"/>
    <col min="216" max="216" width="3.83203125" style="0" customWidth="1"/>
    <col min="217" max="217" width="30.83203125" style="0" customWidth="1"/>
    <col min="218" max="218" width="3.83203125" style="0" customWidth="1"/>
    <col min="219" max="219" width="30.83203125" style="0" customWidth="1"/>
    <col min="220" max="220" width="3.83203125" style="0" customWidth="1"/>
    <col min="221" max="221" width="30.83203125" style="0" customWidth="1"/>
    <col min="222" max="222" width="3.83203125" style="0" customWidth="1"/>
    <col min="223" max="223" width="30.83203125" style="0" customWidth="1"/>
    <col min="224" max="224" width="3.83203125" style="0" customWidth="1"/>
    <col min="225" max="225" width="30.83203125" style="0" customWidth="1"/>
    <col min="226" max="226" width="3.83203125" style="0" customWidth="1"/>
    <col min="227" max="227" width="30.83203125" style="0" customWidth="1"/>
    <col min="228" max="228" width="3.83203125" style="0" customWidth="1"/>
    <col min="229" max="229" width="30.83203125" style="0" customWidth="1"/>
    <col min="230" max="230" width="3.83203125" style="0" customWidth="1"/>
    <col min="231" max="231" width="30.83203125" style="0" customWidth="1"/>
    <col min="232" max="232" width="3.83203125" style="0" customWidth="1"/>
    <col min="233" max="233" width="30.83203125" style="0" customWidth="1"/>
    <col min="234" max="234" width="3.83203125" style="0" customWidth="1"/>
    <col min="235" max="235" width="30.83203125" style="0" customWidth="1"/>
    <col min="236" max="236" width="3.83203125" style="0" customWidth="1"/>
    <col min="237" max="237" width="30.83203125" style="0" customWidth="1"/>
    <col min="238" max="238" width="3.83203125" style="0" customWidth="1"/>
    <col min="239" max="239" width="30.83203125" style="0" customWidth="1"/>
    <col min="240" max="240" width="3.83203125" style="0" customWidth="1"/>
    <col min="241" max="241" width="30.83203125" style="0" customWidth="1"/>
    <col min="242" max="242" width="3.83203125" style="0" customWidth="1"/>
    <col min="243" max="243" width="30.83203125" style="0" customWidth="1"/>
    <col min="244" max="244" width="3.83203125" style="0" customWidth="1"/>
    <col min="245" max="245" width="30.83203125" style="0" customWidth="1"/>
    <col min="246" max="246" width="3.83203125" style="0" customWidth="1"/>
    <col min="247" max="247" width="30.83203125" style="0" customWidth="1"/>
    <col min="248" max="248" width="3.83203125" style="0" customWidth="1"/>
    <col min="249" max="249" width="30.83203125" style="0" customWidth="1"/>
    <col min="250" max="250" width="3.83203125" style="0" customWidth="1"/>
    <col min="251" max="251" width="30.83203125" style="0" customWidth="1"/>
    <col min="252" max="252" width="3.83203125" style="0" customWidth="1"/>
    <col min="253" max="253" width="30.83203125" style="0" customWidth="1"/>
    <col min="254" max="254" width="3.83203125" style="0" customWidth="1"/>
    <col min="255" max="255" width="30.83203125" style="0" customWidth="1"/>
    <col min="256" max="16384" width="3.83203125" style="0" customWidth="1"/>
  </cols>
  <sheetData>
    <row r="1" spans="1:2" ht="18">
      <c r="A1" s="82" t="s">
        <v>60</v>
      </c>
      <c r="B1" s="2" t="s">
        <v>61</v>
      </c>
    </row>
    <row r="2" ht="15.75">
      <c r="B2" s="5" t="str">
        <f>Model_Name</f>
        <v>Actual vs. Budget Examples</v>
      </c>
    </row>
    <row r="3" spans="2:3" ht="11.25">
      <c r="B3" s="97" t="s">
        <v>3</v>
      </c>
      <c r="C3" s="97"/>
    </row>
    <row r="4" spans="1:2" ht="12.75">
      <c r="A4" s="65" t="s">
        <v>6</v>
      </c>
      <c r="B4" s="9" t="s">
        <v>9</v>
      </c>
    </row>
    <row r="5" ht="11.25">
      <c r="B5" s="7"/>
    </row>
    <row r="7" spans="2:5" ht="12.75">
      <c r="B7" s="83" t="s">
        <v>62</v>
      </c>
      <c r="E7" s="83" t="s">
        <v>59</v>
      </c>
    </row>
    <row r="9" spans="3:5" ht="11.25">
      <c r="C9" s="84" t="str">
        <f>B7&amp;" Table"</f>
        <v>Reporting Descriptions Table</v>
      </c>
      <c r="E9" s="4" t="s">
        <v>63</v>
      </c>
    </row>
    <row r="10" spans="3:5" ht="11.25">
      <c r="C10" s="85" t="s">
        <v>55</v>
      </c>
      <c r="E10" s="4" t="s">
        <v>55</v>
      </c>
    </row>
    <row r="11" spans="3:5" ht="11.25">
      <c r="C11" s="85" t="s">
        <v>64</v>
      </c>
      <c r="E11" s="4" t="s">
        <v>65</v>
      </c>
    </row>
    <row r="12" spans="3:5" ht="11.25">
      <c r="C12" s="85" t="s">
        <v>57</v>
      </c>
      <c r="E12" s="4" t="s">
        <v>57</v>
      </c>
    </row>
    <row r="14" spans="3:5" ht="11.25">
      <c r="C14" s="86" t="s">
        <v>66</v>
      </c>
      <c r="E14" s="87">
        <f>COUNTA(LU_Rep_Descr)</f>
        <v>3</v>
      </c>
    </row>
  </sheetData>
  <sheetProtection/>
  <mergeCells count="1">
    <mergeCell ref="B3:C3"/>
  </mergeCells>
  <hyperlinks>
    <hyperlink ref="B3" location="HL_Home" tooltip="Go to Table of Contents" display="HL_Home"/>
    <hyperlink ref="A4" location="$B$5" tooltip="Go to Top of Sheet" display="$B$5"/>
    <hyperlink ref="B4" location="'Appendix_SC'!A1" tooltip="Go to Previous Sheet" display="'Appendix_SC'!A1"/>
  </hyperlinks>
  <printOptions/>
  <pageMargins left="0.393700787401575" right="0.393700787401575" top="0.5905511811023625" bottom="0.9842519685039375" header="0" footer="0.3149606299212597"/>
  <pageSetup horizontalDpi="600" verticalDpi="600" orientation="landscape" paperSize="9" r:id="rId1"/>
  <headerFooter alignWithMargins="0">
    <oddFooter>&amp;L&amp;"Arial,Bold"&amp;7&amp;F
&amp;A
Printed: &amp;T on &amp;D&amp;C&amp;"Arial,Bold"&amp;10Page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showGridLines="0" zoomScalePageLayoutView="0" workbookViewId="0" topLeftCell="A1">
      <pane xSplit="1" ySplit="6" topLeftCell="B7" activePane="bottomRight" state="frozen"/>
      <selection pane="topLeft" activeCell="C9" sqref="C9"/>
      <selection pane="topRight" activeCell="C9" sqref="C9"/>
      <selection pane="bottomLeft" activeCell="C9" sqref="C9"/>
      <selection pane="bottomRight" activeCell="A1" sqref="A1"/>
    </sheetView>
  </sheetViews>
  <sheetFormatPr defaultColWidth="10.83203125" defaultRowHeight="11.25" outlineLevelRow="1"/>
  <cols>
    <col min="1" max="2" width="3.83203125" style="0" customWidth="1"/>
    <col min="3" max="5" width="10.83203125" style="0" hidden="1" customWidth="1"/>
    <col min="6" max="6" width="2.66015625" style="0" customWidth="1"/>
    <col min="7" max="7" width="10.83203125" style="0" hidden="1" customWidth="1"/>
    <col min="8" max="16" width="10.83203125" style="0" customWidth="1"/>
    <col min="17" max="17" width="9.33203125" style="0" customWidth="1"/>
  </cols>
  <sheetData>
    <row r="1" spans="1:2" ht="18">
      <c r="A1" s="6" t="s">
        <v>8</v>
      </c>
      <c r="B1" s="8" t="s">
        <v>4</v>
      </c>
    </row>
    <row r="2" ht="15.75">
      <c r="B2" s="5" t="str">
        <f>Model_Name</f>
        <v>Actual vs. Budget Examples</v>
      </c>
    </row>
    <row r="3" spans="2:9" ht="11.25">
      <c r="B3" s="97" t="s">
        <v>5</v>
      </c>
      <c r="C3" s="97"/>
      <c r="D3" s="97"/>
      <c r="E3" s="97"/>
      <c r="F3" s="97"/>
      <c r="G3" s="97"/>
      <c r="H3" s="97"/>
      <c r="I3" s="97"/>
    </row>
    <row r="6" spans="1:17" s="22" customFormat="1" ht="12.75">
      <c r="A6" s="21" t="s">
        <v>6</v>
      </c>
      <c r="B6" s="23" t="s">
        <v>7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4" t="s">
        <v>14</v>
      </c>
    </row>
    <row r="7" ht="11.25">
      <c r="B7" s="7"/>
    </row>
    <row r="8" spans="2:17" ht="18.75" customHeight="1">
      <c r="B8" s="100">
        <v>1</v>
      </c>
      <c r="C8" s="100"/>
      <c r="D8" s="101" t="str">
        <f>Actual_vs_Forecast_Examples_SC!C9</f>
        <v>Actual vs. Forecast Examples</v>
      </c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26">
        <v>3</v>
      </c>
    </row>
    <row r="9" spans="6:17" s="27" customFormat="1" ht="11.25" outlineLevel="1">
      <c r="F9" s="98" t="s">
        <v>21</v>
      </c>
      <c r="G9" s="98"/>
      <c r="H9" s="99" t="str">
        <f>Forecast_Data_BA!B1</f>
        <v>Forecast Data</v>
      </c>
      <c r="I9" s="99"/>
      <c r="J9" s="99"/>
      <c r="K9" s="99"/>
      <c r="L9" s="99"/>
      <c r="M9" s="99"/>
      <c r="N9" s="99"/>
      <c r="O9" s="99"/>
      <c r="P9" s="99"/>
      <c r="Q9" s="28">
        <v>4</v>
      </c>
    </row>
    <row r="10" spans="6:17" s="27" customFormat="1" ht="11.25" outlineLevel="1">
      <c r="F10" s="98" t="s">
        <v>22</v>
      </c>
      <c r="G10" s="98"/>
      <c r="H10" s="99" t="str">
        <f>Actual_Data_BA!B1</f>
        <v>Actual Data</v>
      </c>
      <c r="I10" s="99"/>
      <c r="J10" s="99"/>
      <c r="K10" s="99"/>
      <c r="L10" s="99"/>
      <c r="M10" s="99"/>
      <c r="N10" s="99"/>
      <c r="O10" s="99"/>
      <c r="P10" s="99"/>
      <c r="Q10" s="28">
        <v>5</v>
      </c>
    </row>
    <row r="11" spans="6:17" s="27" customFormat="1" ht="11.25" outlineLevel="1">
      <c r="F11" s="98" t="s">
        <v>23</v>
      </c>
      <c r="G11" s="98"/>
      <c r="H11" s="99" t="str">
        <f>Bad_Outputs_BO!B1</f>
        <v>Bad Outputs Example</v>
      </c>
      <c r="I11" s="99"/>
      <c r="J11" s="99"/>
      <c r="K11" s="99"/>
      <c r="L11" s="99"/>
      <c r="M11" s="99"/>
      <c r="N11" s="99"/>
      <c r="O11" s="99"/>
      <c r="P11" s="99"/>
      <c r="Q11" s="28">
        <v>6</v>
      </c>
    </row>
    <row r="12" spans="6:17" s="27" customFormat="1" ht="11.25" outlineLevel="1">
      <c r="F12" s="98" t="s">
        <v>24</v>
      </c>
      <c r="G12" s="98"/>
      <c r="H12" s="99" t="str">
        <f>Simple_Outputs_BO!B1</f>
        <v>Simple Outputs Example</v>
      </c>
      <c r="I12" s="99"/>
      <c r="J12" s="99"/>
      <c r="K12" s="99"/>
      <c r="L12" s="99"/>
      <c r="M12" s="99"/>
      <c r="N12" s="99"/>
      <c r="O12" s="99"/>
      <c r="P12" s="99"/>
      <c r="Q12" s="28">
        <v>7</v>
      </c>
    </row>
    <row r="13" spans="6:17" s="27" customFormat="1" ht="11.25" outlineLevel="1">
      <c r="F13" s="98" t="s">
        <v>25</v>
      </c>
      <c r="G13" s="98"/>
      <c r="H13" s="99" t="str">
        <f>Better_Outputs_BO!B1</f>
        <v>Better Outputs Example</v>
      </c>
      <c r="I13" s="99"/>
      <c r="J13" s="99"/>
      <c r="K13" s="99"/>
      <c r="L13" s="99"/>
      <c r="M13" s="99"/>
      <c r="N13" s="99"/>
      <c r="O13" s="99"/>
      <c r="P13" s="99"/>
      <c r="Q13" s="28">
        <v>8</v>
      </c>
    </row>
    <row r="14" spans="6:17" s="27" customFormat="1" ht="11.25" outlineLevel="1">
      <c r="F14" s="98" t="s">
        <v>26</v>
      </c>
      <c r="G14" s="98"/>
      <c r="H14" s="99" t="str">
        <f>Better_Outputs_Range_Names_BO!B1</f>
        <v>Better Outputs Using Range Names Example</v>
      </c>
      <c r="I14" s="99"/>
      <c r="J14" s="99"/>
      <c r="K14" s="99"/>
      <c r="L14" s="99"/>
      <c r="M14" s="99"/>
      <c r="N14" s="99"/>
      <c r="O14" s="99"/>
      <c r="P14" s="99"/>
      <c r="Q14" s="28">
        <v>9</v>
      </c>
    </row>
    <row r="15" spans="2:17" ht="18.75" customHeight="1">
      <c r="B15" s="100">
        <v>2</v>
      </c>
      <c r="C15" s="100"/>
      <c r="D15" s="101" t="str">
        <f>Appendix_SC!C9</f>
        <v>Appendix</v>
      </c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26">
        <v>10</v>
      </c>
    </row>
    <row r="16" spans="6:17" s="27" customFormat="1" ht="11.25" outlineLevel="1">
      <c r="F16" s="98" t="s">
        <v>21</v>
      </c>
      <c r="G16" s="98"/>
      <c r="H16" s="99" t="str">
        <f>Lookup_Data_BL!B1</f>
        <v>Lookup Data</v>
      </c>
      <c r="I16" s="99"/>
      <c r="J16" s="99"/>
      <c r="K16" s="99"/>
      <c r="L16" s="99"/>
      <c r="M16" s="99"/>
      <c r="N16" s="99"/>
      <c r="O16" s="99"/>
      <c r="P16" s="99"/>
      <c r="Q16" s="28">
        <v>11</v>
      </c>
    </row>
    <row r="18" spans="2:17" ht="12">
      <c r="B18" s="25" t="s">
        <v>15</v>
      </c>
      <c r="Q18" s="33">
        <v>11</v>
      </c>
    </row>
  </sheetData>
  <sheetProtection/>
  <mergeCells count="19">
    <mergeCell ref="B15:C15"/>
    <mergeCell ref="D15:P15"/>
    <mergeCell ref="F14:G14"/>
    <mergeCell ref="H14:P14"/>
    <mergeCell ref="H11:P11"/>
    <mergeCell ref="F16:G16"/>
    <mergeCell ref="H16:P16"/>
    <mergeCell ref="F13:G13"/>
    <mergeCell ref="H13:P13"/>
    <mergeCell ref="B3:I3"/>
    <mergeCell ref="F12:G12"/>
    <mergeCell ref="H12:P12"/>
    <mergeCell ref="B8:C8"/>
    <mergeCell ref="D8:P8"/>
    <mergeCell ref="F9:G9"/>
    <mergeCell ref="H9:P9"/>
    <mergeCell ref="F10:G10"/>
    <mergeCell ref="H10:P10"/>
    <mergeCell ref="F11:G11"/>
  </mergeCells>
  <hyperlinks>
    <hyperlink ref="B8" location="'Actual_vs_Forecast_Examples_SC'!A1" tooltip="Go to Actual vs. Forecast Examples" display="'Actual_vs_Forecast_Examples_SC'!A1"/>
    <hyperlink ref="D8" location="'Actual_vs_Forecast_Examples_SC'!A1" tooltip="Go to Actual vs. Forecast Examples" display="'Actual_vs_Forecast_Examples_SC'!A1"/>
    <hyperlink ref="F9" location="'Forecast_Data_BA'!A1" tooltip="Go to Forecast Data" display="'Forecast_Data_BA'!A1"/>
    <hyperlink ref="H9" location="'Forecast_Data_BA'!A1" tooltip="Go to Forecast Data" display="'Forecast_Data_BA'!A1"/>
    <hyperlink ref="F10" location="'Actual_Data_BA'!A1" tooltip="Go to Actual Data" display="'Actual_Data_BA'!A1"/>
    <hyperlink ref="H10" location="'Actual_Data_BA'!A1" tooltip="Go to Actual Data" display="'Actual_Data_BA'!A1"/>
    <hyperlink ref="F11" location="'Bad_Outputs_BO'!A1" tooltip="Go to Bad Outputs Example" display="'Bad_Outputs_BO'!A1"/>
    <hyperlink ref="H11" location="'Bad_Outputs_BO'!A1" tooltip="Go to Bad Outputs Example" display="'Bad_Outputs_BO'!A1"/>
    <hyperlink ref="F12" location="'Simple_Outputs_BO'!A1" tooltip="Go to Simple Outputs Example" display="'Simple_Outputs_BO'!A1"/>
    <hyperlink ref="H12" location="'Simple_Outputs_BO'!A1" tooltip="Go to Simple Outputs Example" display="'Simple_Outputs_BO'!A1"/>
    <hyperlink ref="F13" location="'Better_Outputs_BO'!A1" tooltip="Go to Better Outputs Example" display="'Better_Outputs_BO'!A1"/>
    <hyperlink ref="H13" location="'Better_Outputs_BO'!A1" tooltip="Go to Better Outputs Example" display="'Better_Outputs_BO'!A1"/>
    <hyperlink ref="F14" location="'Better_Outputs_Range_Names_BO'!A1" tooltip="Go to Better Outputs Using Range Names Example" display="'Better_Outputs_Range_Names_BO'!A1"/>
    <hyperlink ref="H14" location="'Better_Outputs_Range_Names_BO'!A1" tooltip="Go to Better Outputs Using Range Names Example" display="'Better_Outputs_Range_Names_BO'!A1"/>
    <hyperlink ref="B15" location="'Appendix_SC'!A1" tooltip="Go to Appendix" display="'Appendix_SC'!A1"/>
    <hyperlink ref="D15" location="'Appendix_SC'!A1" tooltip="Go to Appendix" display="'Appendix_SC'!A1"/>
    <hyperlink ref="F16" location="'Lookup_Data_BL'!A1" tooltip="Go to Lookup Data" display="'Lookup_Data_BL'!A1"/>
    <hyperlink ref="H16" location="'Lookup_Data_BL'!A1" tooltip="Go to Lookup Data" display="'Lookup_Data_BL'!A1"/>
    <hyperlink ref="Q8" location="'Actual_vs_Forecast_Examples_SC'!A1" tooltip="Go to Actual vs. Forecast Examples" display="'Actual_vs_Forecast_Examples_SC'!A1"/>
    <hyperlink ref="Q9" location="'Forecast_Data_BA'!A1" tooltip="Go to Forecast Data" display="'Forecast_Data_BA'!A1"/>
    <hyperlink ref="Q10" location="'Actual_Data_BA'!A1" tooltip="Go to Actual Data" display="'Actual_Data_BA'!A1"/>
    <hyperlink ref="Q11" location="'Bad_Outputs_BO'!A1" tooltip="Go to Bad Outputs Example" display="'Bad_Outputs_BO'!A1"/>
    <hyperlink ref="Q12" location="'Simple_Outputs_BO'!A1" tooltip="Go to Simple Outputs Example" display="'Simple_Outputs_BO'!A1"/>
    <hyperlink ref="Q13" location="'Better_Outputs_BO'!A1" tooltip="Go to Better Outputs Example" display="'Better_Outputs_BO'!A1"/>
    <hyperlink ref="Q14" location="'Better_Outputs_Range_Names_BO'!A1" tooltip="Go to Better Outputs Using Range Names Example" display="'Better_Outputs_Range_Names_BO'!A1"/>
    <hyperlink ref="Q15" location="'Appendix_SC'!A1" tooltip="Go to Appendix" display="'Appendix_SC'!A1"/>
    <hyperlink ref="Q16" location="'Lookup_Data_BL'!A1" tooltip="Go to Lookup Data" display="'Lookup_Data_BL'!A1"/>
    <hyperlink ref="A6" location="$B$7" tooltip="Go to Top of Sheet" display="$B$7"/>
    <hyperlink ref="B3" location="'GC'!A1" tooltip="Go to Cover Sheet" display="'GC'!A1"/>
  </hyperlinks>
  <printOptions/>
  <pageMargins left="0.393700787401575" right="0.393700787401575" top="0.5905511811023625" bottom="0.9842519685039375" header="0" footer="0.3149606299212597"/>
  <pageSetup fitToHeight="1" fitToWidth="1"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6" t="s">
        <v>12</v>
      </c>
    </row>
    <row r="9" ht="18">
      <c r="C9" s="2" t="s">
        <v>76</v>
      </c>
    </row>
    <row r="10" ht="16.5">
      <c r="C10" s="19" t="s">
        <v>13</v>
      </c>
    </row>
    <row r="11" ht="15.75">
      <c r="C11" s="5" t="str">
        <f>Model_Name</f>
        <v>Actual vs. Budget Examples</v>
      </c>
    </row>
    <row r="12" spans="3:6" ht="11.25">
      <c r="C12" s="97" t="s">
        <v>3</v>
      </c>
      <c r="D12" s="97"/>
      <c r="E12" s="97"/>
      <c r="F12" s="97"/>
    </row>
    <row r="13" spans="3:4" ht="12.75">
      <c r="C13" s="9" t="s">
        <v>9</v>
      </c>
      <c r="D13" s="10" t="s">
        <v>10</v>
      </c>
    </row>
    <row r="17" ht="11.25">
      <c r="C17" s="3" t="s">
        <v>11</v>
      </c>
    </row>
    <row r="18" ht="11.25">
      <c r="C18" s="4" t="s">
        <v>77</v>
      </c>
    </row>
    <row r="19" ht="11.25">
      <c r="C19" s="4"/>
    </row>
    <row r="20" ht="11.25">
      <c r="C20" s="4"/>
    </row>
  </sheetData>
  <sheetProtection/>
  <mergeCells count="1">
    <mergeCell ref="C12:F12"/>
  </mergeCells>
  <hyperlinks>
    <hyperlink ref="C12" location="HL_Home" tooltip="Go to Table of Contents" display="HL_Home"/>
    <hyperlink ref="C13" location="'Contents'!A1" tooltip="Go to Previous Sheet" display="'Contents'!A1"/>
    <hyperlink ref="D13" location="'Forecast_Data_BA'!A1" tooltip="Go to Next Sheet" display="'Forecast_Data_BA'!A1"/>
  </hyperlinks>
  <printOptions/>
  <pageMargins left="0.393700787401575" right="0.393700787401575" top="0.5905511811023625" bottom="0.9842519685039375" header="0" footer="0.3149606299212597"/>
  <pageSetup fitToHeight="1" fitToWidth="1" horizontalDpi="200" verticalDpi="2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6"/>
  <sheetViews>
    <sheetView showGridLines="0" zoomScalePageLayoutView="0" workbookViewId="0" topLeftCell="A1">
      <pane xSplit="1" ySplit="4" topLeftCell="B5" activePane="bottomRight" state="frozen"/>
      <selection pane="topLeft" activeCell="C9" sqref="C9"/>
      <selection pane="topRight" activeCell="C9" sqref="C9"/>
      <selection pane="bottomLeft" activeCell="C9" sqref="C9"/>
      <selection pane="bottomRight" activeCell="A1" sqref="A1"/>
    </sheetView>
  </sheetViews>
  <sheetFormatPr defaultColWidth="10.83203125" defaultRowHeight="11.25"/>
  <cols>
    <col min="1" max="5" width="3.83203125" style="11" customWidth="1"/>
    <col min="6" max="8" width="10.83203125" style="11" customWidth="1"/>
    <col min="9" max="9" width="4.16015625" style="11" customWidth="1"/>
    <col min="10" max="10" width="10.83203125" style="11" customWidth="1"/>
    <col min="11" max="11" width="4.16015625" style="11" customWidth="1"/>
    <col min="12" max="12" width="11.5" style="11" bestFit="1" customWidth="1"/>
    <col min="13" max="16384" width="10.83203125" style="11" customWidth="1"/>
  </cols>
  <sheetData>
    <row r="1" spans="1:2" ht="18">
      <c r="A1" s="35" t="s">
        <v>20</v>
      </c>
      <c r="B1" s="36" t="s">
        <v>31</v>
      </c>
    </row>
    <row r="2" ht="15.75">
      <c r="B2" s="37" t="str">
        <f>Model_Name</f>
        <v>Actual vs. Budget Examples</v>
      </c>
    </row>
    <row r="3" spans="2:6" ht="11.25">
      <c r="B3" s="103" t="s">
        <v>3</v>
      </c>
      <c r="C3" s="103"/>
      <c r="D3" s="103"/>
      <c r="E3" s="103"/>
      <c r="F3" s="103"/>
    </row>
    <row r="4" spans="1:6" ht="12.75">
      <c r="A4" s="15" t="s">
        <v>6</v>
      </c>
      <c r="B4" s="16" t="s">
        <v>9</v>
      </c>
      <c r="C4" s="17" t="s">
        <v>10</v>
      </c>
      <c r="D4" s="38" t="s">
        <v>32</v>
      </c>
      <c r="F4" s="18"/>
    </row>
    <row r="5" ht="11.25">
      <c r="B5" s="14"/>
    </row>
    <row r="7" ht="12.75">
      <c r="B7" s="39" t="str">
        <f>B1</f>
        <v>Forecast Data</v>
      </c>
    </row>
    <row r="8" ht="11.25"/>
    <row r="9" ht="12">
      <c r="C9" s="40" t="s">
        <v>38</v>
      </c>
    </row>
    <row r="10" ht="12" thickBot="1"/>
    <row r="11" spans="8:10" ht="12" thickBot="1">
      <c r="H11" s="41" t="s">
        <v>33</v>
      </c>
      <c r="J11" s="42">
        <v>4</v>
      </c>
    </row>
    <row r="13" spans="1:256" s="14" customFormat="1" ht="12" thickBot="1">
      <c r="A13" s="11"/>
      <c r="B13" s="11"/>
      <c r="C13" s="11"/>
      <c r="D13" s="43" t="s">
        <v>34</v>
      </c>
      <c r="E13" s="11"/>
      <c r="F13" s="11"/>
      <c r="G13" s="11"/>
      <c r="H13" s="11"/>
      <c r="I13" s="11"/>
      <c r="J13" s="44" t="s">
        <v>35</v>
      </c>
      <c r="K13" s="11"/>
      <c r="L13" s="45">
        <f>N(K13)+1</f>
        <v>1</v>
      </c>
      <c r="M13" s="45">
        <f>N(L13)+1</f>
        <v>2</v>
      </c>
      <c r="N13" s="45">
        <f>N(M13)+1</f>
        <v>3</v>
      </c>
      <c r="O13" s="45">
        <f>N(N13)+1</f>
        <v>4</v>
      </c>
      <c r="P13" s="45">
        <f>N(O13)+1</f>
        <v>5</v>
      </c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</row>
    <row r="14" spans="1:29" s="46" customFormat="1" ht="12" thickBot="1">
      <c r="A14" s="11"/>
      <c r="B14" s="11"/>
      <c r="C14" s="11"/>
      <c r="D14" s="104" t="s">
        <v>36</v>
      </c>
      <c r="E14" s="104"/>
      <c r="F14" s="104"/>
      <c r="G14" s="49">
        <v>2012</v>
      </c>
      <c r="H14" s="11"/>
      <c r="I14" s="11"/>
      <c r="J14" s="53">
        <f ca="1">OFFSET(K14,,$J$11)</f>
        <v>8000</v>
      </c>
      <c r="K14" s="11"/>
      <c r="L14" s="51">
        <v>10000</v>
      </c>
      <c r="M14" s="51">
        <v>20000</v>
      </c>
      <c r="N14" s="51">
        <v>15000</v>
      </c>
      <c r="O14" s="51">
        <v>8000</v>
      </c>
      <c r="P14" s="51">
        <v>10000</v>
      </c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</row>
    <row r="15" spans="1:16" s="47" customFormat="1" ht="12" thickBot="1">
      <c r="A15" s="11"/>
      <c r="B15" s="11"/>
      <c r="C15" s="11"/>
      <c r="D15" s="104" t="s">
        <v>37</v>
      </c>
      <c r="E15" s="104"/>
      <c r="F15" s="104"/>
      <c r="G15" s="50">
        <f aca="true" t="shared" si="0" ref="G15:G20">G14+1</f>
        <v>2013</v>
      </c>
      <c r="H15" s="11"/>
      <c r="I15" s="11"/>
      <c r="J15" s="54">
        <f aca="true" ca="1" t="shared" si="1" ref="J15:J20">OFFSET(K15,,$J$11)</f>
        <v>0.02</v>
      </c>
      <c r="K15" s="11"/>
      <c r="L15" s="47">
        <v>0.02</v>
      </c>
      <c r="M15" s="47">
        <v>0.01</v>
      </c>
      <c r="N15" s="47">
        <v>0.02</v>
      </c>
      <c r="O15" s="47">
        <v>0.02</v>
      </c>
      <c r="P15" s="47">
        <v>0</v>
      </c>
    </row>
    <row r="16" spans="1:29" s="48" customFormat="1" ht="12" thickBot="1">
      <c r="A16" s="11"/>
      <c r="B16" s="11"/>
      <c r="C16" s="11"/>
      <c r="D16" s="102" t="str">
        <f>D15</f>
        <v>Sales Growth</v>
      </c>
      <c r="E16" s="102"/>
      <c r="F16" s="102"/>
      <c r="G16" s="50">
        <f t="shared" si="0"/>
        <v>2014</v>
      </c>
      <c r="H16" s="11"/>
      <c r="I16" s="11"/>
      <c r="J16" s="55">
        <f ca="1" t="shared" si="1"/>
        <v>0.03</v>
      </c>
      <c r="K16" s="11"/>
      <c r="L16" s="52">
        <v>0.03</v>
      </c>
      <c r="M16" s="52">
        <v>0.015</v>
      </c>
      <c r="N16" s="52">
        <v>0.03</v>
      </c>
      <c r="O16" s="52">
        <v>0.03</v>
      </c>
      <c r="P16" s="52">
        <v>0</v>
      </c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</row>
    <row r="17" spans="1:29" s="48" customFormat="1" ht="12" thickBot="1">
      <c r="A17" s="11"/>
      <c r="B17" s="11"/>
      <c r="C17" s="11"/>
      <c r="D17" s="102" t="str">
        <f>D16</f>
        <v>Sales Growth</v>
      </c>
      <c r="E17" s="102"/>
      <c r="F17" s="102"/>
      <c r="G17" s="50">
        <f t="shared" si="0"/>
        <v>2015</v>
      </c>
      <c r="H17" s="11"/>
      <c r="I17" s="11"/>
      <c r="J17" s="55">
        <f ca="1" t="shared" si="1"/>
        <v>0.025</v>
      </c>
      <c r="K17" s="11"/>
      <c r="L17" s="52">
        <v>0.025</v>
      </c>
      <c r="M17" s="52">
        <v>0.04</v>
      </c>
      <c r="N17" s="52">
        <v>0.025</v>
      </c>
      <c r="O17" s="52">
        <v>0.025</v>
      </c>
      <c r="P17" s="52">
        <v>0</v>
      </c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</row>
    <row r="18" spans="1:256" s="48" customFormat="1" ht="12" thickBot="1">
      <c r="A18" s="11"/>
      <c r="B18" s="11"/>
      <c r="C18" s="11"/>
      <c r="D18" s="102" t="str">
        <f>D17</f>
        <v>Sales Growth</v>
      </c>
      <c r="E18" s="102"/>
      <c r="F18" s="102"/>
      <c r="G18" s="50">
        <f t="shared" si="0"/>
        <v>2016</v>
      </c>
      <c r="H18" s="11"/>
      <c r="I18" s="11"/>
      <c r="J18" s="55">
        <f ca="1" t="shared" si="1"/>
        <v>0.02</v>
      </c>
      <c r="K18" s="11"/>
      <c r="L18" s="52">
        <v>0.02</v>
      </c>
      <c r="M18" s="52">
        <v>0.04</v>
      </c>
      <c r="N18" s="52">
        <v>0.02</v>
      </c>
      <c r="O18" s="52">
        <v>0.02</v>
      </c>
      <c r="P18" s="52">
        <v>0</v>
      </c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  <c r="IV18" s="46"/>
    </row>
    <row r="19" spans="1:29" s="47" customFormat="1" ht="12" thickBot="1">
      <c r="A19" s="11"/>
      <c r="B19" s="11"/>
      <c r="C19" s="11"/>
      <c r="D19" s="102" t="str">
        <f>D18</f>
        <v>Sales Growth</v>
      </c>
      <c r="E19" s="102"/>
      <c r="F19" s="102"/>
      <c r="G19" s="50">
        <f t="shared" si="0"/>
        <v>2017</v>
      </c>
      <c r="H19" s="11"/>
      <c r="I19" s="11"/>
      <c r="J19" s="55">
        <f ca="1" t="shared" si="1"/>
        <v>0.03</v>
      </c>
      <c r="K19" s="11"/>
      <c r="L19" s="52">
        <v>0.03</v>
      </c>
      <c r="M19" s="52">
        <v>0.025</v>
      </c>
      <c r="N19" s="52">
        <v>0.03</v>
      </c>
      <c r="O19" s="52">
        <v>0.03</v>
      </c>
      <c r="P19" s="52">
        <v>0</v>
      </c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</row>
    <row r="20" spans="1:29" s="47" customFormat="1" ht="12" thickBot="1">
      <c r="A20" s="11"/>
      <c r="B20" s="11"/>
      <c r="C20" s="11"/>
      <c r="D20" s="102" t="str">
        <f>D19</f>
        <v>Sales Growth</v>
      </c>
      <c r="E20" s="102"/>
      <c r="F20" s="102"/>
      <c r="G20" s="50">
        <f t="shared" si="0"/>
        <v>2018</v>
      </c>
      <c r="H20" s="11"/>
      <c r="I20" s="11"/>
      <c r="J20" s="55">
        <f ca="1" t="shared" si="1"/>
        <v>0.02</v>
      </c>
      <c r="K20" s="11"/>
      <c r="L20" s="52">
        <v>0.02</v>
      </c>
      <c r="M20" s="52">
        <v>0.03</v>
      </c>
      <c r="N20" s="52">
        <v>0.02</v>
      </c>
      <c r="O20" s="52">
        <v>0.02</v>
      </c>
      <c r="P20" s="52">
        <v>0</v>
      </c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</row>
    <row r="21" ht="11.25"/>
    <row r="22" ht="11.25"/>
    <row r="23" ht="11.25"/>
    <row r="24" ht="11.25"/>
    <row r="25" ht="11.25"/>
    <row r="26" ht="11.25"/>
    <row r="27" ht="11.25"/>
    <row r="28" ht="12.75">
      <c r="B28" s="56" t="s">
        <v>43</v>
      </c>
    </row>
    <row r="29" ht="11.25"/>
    <row r="30" ht="12">
      <c r="C30" s="40" t="s">
        <v>44</v>
      </c>
    </row>
    <row r="31" spans="3:18" ht="12">
      <c r="C31" s="40"/>
      <c r="J31" s="30" t="s">
        <v>41</v>
      </c>
      <c r="L31" s="57">
        <f>K31+1</f>
        <v>1</v>
      </c>
      <c r="M31" s="57">
        <f aca="true" t="shared" si="2" ref="M31:R31">L31+1</f>
        <v>2</v>
      </c>
      <c r="N31" s="57">
        <f t="shared" si="2"/>
        <v>3</v>
      </c>
      <c r="O31" s="57">
        <f t="shared" si="2"/>
        <v>4</v>
      </c>
      <c r="P31" s="57">
        <f t="shared" si="2"/>
        <v>5</v>
      </c>
      <c r="Q31" s="57">
        <f t="shared" si="2"/>
        <v>6</v>
      </c>
      <c r="R31" s="57">
        <f t="shared" si="2"/>
        <v>7</v>
      </c>
    </row>
    <row r="32" spans="10:18" ht="11.25">
      <c r="J32" s="30" t="s">
        <v>39</v>
      </c>
      <c r="L32" s="58">
        <f ca="1">OFFSET($G$13,L$31,)</f>
        <v>2012</v>
      </c>
      <c r="M32" s="58">
        <f aca="true" ca="1" t="shared" si="3" ref="M32:R32">OFFSET($G$13,M$31,)</f>
        <v>2013</v>
      </c>
      <c r="N32" s="58">
        <f ca="1" t="shared" si="3"/>
        <v>2014</v>
      </c>
      <c r="O32" s="58">
        <f ca="1" t="shared" si="3"/>
        <v>2015</v>
      </c>
      <c r="P32" s="58">
        <f ca="1" t="shared" si="3"/>
        <v>2016</v>
      </c>
      <c r="Q32" s="58">
        <f ca="1" t="shared" si="3"/>
        <v>2017</v>
      </c>
      <c r="R32" s="58">
        <f ca="1" t="shared" si="3"/>
        <v>2018</v>
      </c>
    </row>
    <row r="33" spans="10:18" ht="11.25">
      <c r="J33" s="30"/>
      <c r="L33" s="58"/>
      <c r="M33" s="58"/>
      <c r="N33" s="58"/>
      <c r="O33" s="58"/>
      <c r="P33" s="58"/>
      <c r="Q33" s="58"/>
      <c r="R33" s="58"/>
    </row>
    <row r="34" spans="4:18" ht="11.25">
      <c r="D34" s="30" t="s">
        <v>42</v>
      </c>
      <c r="J34" s="30"/>
      <c r="L34" s="60">
        <f ca="1">OFFSET($J$13,L$31,)</f>
        <v>8000</v>
      </c>
      <c r="M34" s="59">
        <f aca="true" ca="1" t="shared" si="4" ref="M34:R34">OFFSET($J$13,M$31,)</f>
        <v>0.02</v>
      </c>
      <c r="N34" s="59">
        <f ca="1" t="shared" si="4"/>
        <v>0.03</v>
      </c>
      <c r="O34" s="59">
        <f ca="1" t="shared" si="4"/>
        <v>0.025</v>
      </c>
      <c r="P34" s="59">
        <f ca="1" t="shared" si="4"/>
        <v>0.02</v>
      </c>
      <c r="Q34" s="59">
        <f ca="1" t="shared" si="4"/>
        <v>0.03</v>
      </c>
      <c r="R34" s="59">
        <f ca="1" t="shared" si="4"/>
        <v>0.02</v>
      </c>
    </row>
    <row r="35" ht="11.25"/>
    <row r="36" spans="4:18" ht="12" thickBot="1">
      <c r="D36" s="30" t="s">
        <v>40</v>
      </c>
      <c r="L36" s="61">
        <f>IF(L$31=1,L$34,K36*(1+L$34))</f>
        <v>8000</v>
      </c>
      <c r="M36" s="61">
        <f aca="true" t="shared" si="5" ref="M36:R36">IF(M$31=1,M$34,L36*(1+M$34))</f>
        <v>8160</v>
      </c>
      <c r="N36" s="61">
        <f t="shared" si="5"/>
        <v>8404.800000000001</v>
      </c>
      <c r="O36" s="61">
        <f t="shared" si="5"/>
        <v>8614.92</v>
      </c>
      <c r="P36" s="61">
        <f t="shared" si="5"/>
        <v>8787.2184</v>
      </c>
      <c r="Q36" s="61">
        <f t="shared" si="5"/>
        <v>9050.834952</v>
      </c>
      <c r="R36" s="61">
        <f t="shared" si="5"/>
        <v>9231.851651039999</v>
      </c>
    </row>
    <row r="37" ht="12" thickTop="1"/>
    <row r="38" ht="11.25"/>
    <row r="39" ht="11.25"/>
  </sheetData>
  <sheetProtection/>
  <mergeCells count="8">
    <mergeCell ref="D18:F18"/>
    <mergeCell ref="D19:F19"/>
    <mergeCell ref="D20:F20"/>
    <mergeCell ref="B3:F3"/>
    <mergeCell ref="D14:F14"/>
    <mergeCell ref="D15:F15"/>
    <mergeCell ref="D16:F16"/>
    <mergeCell ref="D17:F17"/>
  </mergeCells>
  <conditionalFormatting sqref="L14:IV20">
    <cfRule type="expression" priority="1" dxfId="2" stopIfTrue="1">
      <formula>L$13=$J$11</formula>
    </cfRule>
    <cfRule type="expression" priority="2" dxfId="0" stopIfTrue="1">
      <formula>L$13=""</formula>
    </cfRule>
  </conditionalFormatting>
  <dataValidations count="1">
    <dataValidation type="whole" operator="greaterThan" allowBlank="1" showInputMessage="1" showErrorMessage="1" promptTitle="Data Validated." prompt="Please enter an integer greater than zero." errorTitle="Invalid Assumption" error="Assumption must be an integer greater than zero." sqref="J11">
      <formula1>0</formula1>
    </dataValidation>
  </dataValidations>
  <hyperlinks>
    <hyperlink ref="D4" r:id="rId1" tooltip="Go to  Error Checks" display="HL_Err_Chk"/>
    <hyperlink ref="B3" location="HL_Home" tooltip="Go to Table of Contents" display="HL_Home"/>
    <hyperlink ref="A4" location="$B$5" tooltip="Go to Top of Sheet" display="$B$5"/>
    <hyperlink ref="B4" location="'Actual_vs_Forecast_Examples_SC'!A1" tooltip="Go to Previous Sheet" display="'Actual_vs_Forecast_Examples_SC'!A1"/>
    <hyperlink ref="C4" location="'Actual_Data_BA'!A1" tooltip="Go to Next Sheet" display="'Actual_Data_BA'!A1"/>
  </hyperlinks>
  <printOptions/>
  <pageMargins left="0.393700787401575" right="0.393700787401575" top="0.5905511811023625" bottom="0.9842519685039375" header="0" footer="0.3149606299212597"/>
  <pageSetup horizontalDpi="600" verticalDpi="600" orientation="landscape" paperSize="9" r:id="rId3"/>
  <headerFooter alignWithMargins="0">
    <oddFooter>&amp;L&amp;"Arial,Bold"&amp;7&amp;F
&amp;A
Printed: &amp;T on &amp;D&amp;C&amp;"Arial,Bold"&amp;10Page &amp;P of &amp;N&amp;RSumProduct Pty Ltd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1"/>
  <sheetViews>
    <sheetView showGridLines="0" zoomScalePageLayoutView="0" workbookViewId="0" topLeftCell="A1">
      <pane xSplit="1" ySplit="4" topLeftCell="B5" activePane="bottomRight" state="frozen"/>
      <selection pane="topLeft" activeCell="C9" sqref="C9"/>
      <selection pane="topRight" activeCell="C9" sqref="C9"/>
      <selection pane="bottomLeft" activeCell="C9" sqref="C9"/>
      <selection pane="bottomRight" activeCell="A1" sqref="A1"/>
    </sheetView>
  </sheetViews>
  <sheetFormatPr defaultColWidth="10.83203125" defaultRowHeight="11.25"/>
  <cols>
    <col min="1" max="5" width="3.83203125" style="11" customWidth="1"/>
    <col min="6" max="7" width="10.83203125" style="11" customWidth="1"/>
    <col min="8" max="8" width="12.33203125" style="11" customWidth="1"/>
    <col min="9" max="9" width="4.16015625" style="11" customWidth="1"/>
    <col min="10" max="10" width="12.33203125" style="11" customWidth="1"/>
    <col min="11" max="11" width="4.16015625" style="11" customWidth="1"/>
    <col min="12" max="15" width="12.33203125" style="11" customWidth="1"/>
    <col min="16" max="16384" width="10.83203125" style="11" customWidth="1"/>
  </cols>
  <sheetData>
    <row r="1" spans="1:2" ht="18">
      <c r="A1" s="32" t="s">
        <v>20</v>
      </c>
      <c r="B1" s="13" t="s">
        <v>45</v>
      </c>
    </row>
    <row r="2" ht="15.75">
      <c r="B2" s="12" t="str">
        <f>Model_Name</f>
        <v>Actual vs. Budget Examples</v>
      </c>
    </row>
    <row r="3" spans="2:18" ht="11.25">
      <c r="B3" s="103" t="s">
        <v>3</v>
      </c>
      <c r="C3" s="103"/>
      <c r="D3" s="103"/>
      <c r="E3" s="103"/>
      <c r="F3" s="103"/>
      <c r="J3" s="34" t="str">
        <f>Forecast_Data_BA!J31</f>
        <v>Period</v>
      </c>
      <c r="L3" s="57">
        <f>Forecast_Data_BA!L31</f>
        <v>1</v>
      </c>
      <c r="M3" s="57">
        <f>Forecast_Data_BA!M31</f>
        <v>2</v>
      </c>
      <c r="N3" s="57">
        <f>Forecast_Data_BA!N31</f>
        <v>3</v>
      </c>
      <c r="O3" s="57">
        <f>Forecast_Data_BA!O31</f>
        <v>4</v>
      </c>
      <c r="P3" s="57">
        <f>Forecast_Data_BA!P31</f>
        <v>5</v>
      </c>
      <c r="Q3" s="57">
        <f>Forecast_Data_BA!Q31</f>
        <v>6</v>
      </c>
      <c r="R3" s="57">
        <f>Forecast_Data_BA!R31</f>
        <v>7</v>
      </c>
    </row>
    <row r="4" spans="1:18" ht="12.75">
      <c r="A4" s="15" t="s">
        <v>6</v>
      </c>
      <c r="B4" s="16" t="s">
        <v>9</v>
      </c>
      <c r="C4" s="17" t="s">
        <v>10</v>
      </c>
      <c r="F4" s="18"/>
      <c r="J4" s="34" t="str">
        <f>Forecast_Data_BA!J32</f>
        <v>Year</v>
      </c>
      <c r="L4" s="58">
        <f>Forecast_Data_BA!L32</f>
        <v>2012</v>
      </c>
      <c r="M4" s="58">
        <f>Forecast_Data_BA!M32</f>
        <v>2013</v>
      </c>
      <c r="N4" s="58">
        <f>Forecast_Data_BA!N32</f>
        <v>2014</v>
      </c>
      <c r="O4" s="58">
        <f>Forecast_Data_BA!O32</f>
        <v>2015</v>
      </c>
      <c r="P4" s="58">
        <f>Forecast_Data_BA!P32</f>
        <v>2016</v>
      </c>
      <c r="Q4" s="58">
        <f>Forecast_Data_BA!Q32</f>
        <v>2017</v>
      </c>
      <c r="R4" s="58">
        <f>Forecast_Data_BA!R32</f>
        <v>2018</v>
      </c>
    </row>
    <row r="5" ht="11.25">
      <c r="B5" s="14"/>
    </row>
    <row r="6" ht="11.25"/>
    <row r="7" ht="12.75">
      <c r="B7" s="62" t="str">
        <f>B1&amp;" to be Used for Calculations"</f>
        <v>Actual Data to be Used for Calculations</v>
      </c>
    </row>
    <row r="8" ht="11.25"/>
    <row r="9" ht="12">
      <c r="C9" s="29" t="s">
        <v>46</v>
      </c>
    </row>
    <row r="10" spans="10:18" ht="11.25">
      <c r="J10" s="30"/>
      <c r="L10" s="58"/>
      <c r="M10" s="58"/>
      <c r="N10" s="58"/>
      <c r="O10" s="58"/>
      <c r="P10" s="58"/>
      <c r="Q10" s="58"/>
      <c r="R10" s="58"/>
    </row>
    <row r="11" spans="4:18" ht="11.25">
      <c r="D11" s="34" t="str">
        <f>Forecast_Data_BA!D34</f>
        <v>Inputs</v>
      </c>
      <c r="J11" s="30"/>
      <c r="L11" s="60">
        <f>Forecast_Data_BA!L34</f>
        <v>8000</v>
      </c>
      <c r="M11" s="59">
        <f>Forecast_Data_BA!M34</f>
        <v>0.02</v>
      </c>
      <c r="N11" s="59">
        <f>Forecast_Data_BA!N34</f>
        <v>0.03</v>
      </c>
      <c r="O11" s="59">
        <f>Forecast_Data_BA!O34</f>
        <v>0.025</v>
      </c>
      <c r="P11" s="59">
        <f>Forecast_Data_BA!P34</f>
        <v>0.02</v>
      </c>
      <c r="Q11" s="59">
        <f>Forecast_Data_BA!Q34</f>
        <v>0.03</v>
      </c>
      <c r="R11" s="59">
        <f>Forecast_Data_BA!R34</f>
        <v>0.02</v>
      </c>
    </row>
    <row r="13" spans="4:18" ht="12" thickBot="1">
      <c r="D13" s="34" t="str">
        <f>Forecast_Data_BA!D36</f>
        <v>Sales</v>
      </c>
      <c r="L13" s="61">
        <f>Forecast_Data_BA!L36</f>
        <v>8000</v>
      </c>
      <c r="M13" s="61">
        <f>Forecast_Data_BA!M36</f>
        <v>8160</v>
      </c>
      <c r="N13" s="61">
        <f>Forecast_Data_BA!N36</f>
        <v>8404.800000000001</v>
      </c>
      <c r="O13" s="61">
        <f>Forecast_Data_BA!O36</f>
        <v>8614.92</v>
      </c>
      <c r="P13" s="61">
        <f>Forecast_Data_BA!P36</f>
        <v>8787.2184</v>
      </c>
      <c r="Q13" s="61">
        <f>Forecast_Data_BA!Q36</f>
        <v>9050.834952</v>
      </c>
      <c r="R13" s="61">
        <f>Forecast_Data_BA!R36</f>
        <v>9231.851651039999</v>
      </c>
    </row>
    <row r="14" ht="12" thickTop="1"/>
    <row r="15" ht="11.25"/>
    <row r="16" ht="12">
      <c r="C16" s="29" t="s">
        <v>47</v>
      </c>
    </row>
    <row r="17" ht="12" thickBot="1"/>
    <row r="18" spans="4:18" ht="12" thickBot="1">
      <c r="D18" s="30" t="s">
        <v>50</v>
      </c>
      <c r="H18" s="64" t="s">
        <v>79</v>
      </c>
      <c r="L18" s="63"/>
      <c r="M18" s="63">
        <v>9000</v>
      </c>
      <c r="N18" s="63">
        <v>8500</v>
      </c>
      <c r="O18" s="63"/>
      <c r="P18" s="63"/>
      <c r="Q18" s="63"/>
      <c r="R18" s="63"/>
    </row>
    <row r="21" ht="12">
      <c r="C21" s="29" t="s">
        <v>48</v>
      </c>
    </row>
    <row r="23" spans="4:18" ht="12" thickBot="1">
      <c r="D23" s="30" t="s">
        <v>49</v>
      </c>
      <c r="L23" s="61">
        <f>IF(L$18&lt;&gt;"",L$18,IF(L$3=1,L$11,K23*(1+L$11)))</f>
        <v>8000</v>
      </c>
      <c r="M23" s="61">
        <f aca="true" t="shared" si="0" ref="M23:R23">IF(M$18&lt;&gt;"",M$18,IF(M$3=1,M$11,L23*(1+M$11)))</f>
        <v>9000</v>
      </c>
      <c r="N23" s="61">
        <f t="shared" si="0"/>
        <v>8500</v>
      </c>
      <c r="O23" s="61">
        <f t="shared" si="0"/>
        <v>8712.5</v>
      </c>
      <c r="P23" s="61">
        <f t="shared" si="0"/>
        <v>8886.75</v>
      </c>
      <c r="Q23" s="61">
        <f t="shared" si="0"/>
        <v>9153.3525</v>
      </c>
      <c r="R23" s="61">
        <f t="shared" si="0"/>
        <v>9336.41955</v>
      </c>
    </row>
    <row r="24" ht="12" thickTop="1"/>
    <row r="25" ht="11.25"/>
    <row r="26" ht="12">
      <c r="C26" s="29" t="s">
        <v>68</v>
      </c>
    </row>
    <row r="27" ht="12">
      <c r="C27" s="29"/>
    </row>
    <row r="28" spans="10:18" ht="11.25">
      <c r="J28" s="11" t="s">
        <v>69</v>
      </c>
      <c r="L28" s="31">
        <f>L3</f>
        <v>1</v>
      </c>
      <c r="M28" s="31">
        <f aca="true" t="shared" si="1" ref="M28:R28">M3</f>
        <v>2</v>
      </c>
      <c r="N28" s="31">
        <f t="shared" si="1"/>
        <v>3</v>
      </c>
      <c r="O28" s="31">
        <f t="shared" si="1"/>
        <v>4</v>
      </c>
      <c r="P28" s="31">
        <f t="shared" si="1"/>
        <v>5</v>
      </c>
      <c r="Q28" s="31">
        <f t="shared" si="1"/>
        <v>6</v>
      </c>
      <c r="R28" s="31">
        <f t="shared" si="1"/>
        <v>7</v>
      </c>
    </row>
    <row r="29" spans="4:18" ht="11.25">
      <c r="D29" s="11" t="str">
        <f>Budget</f>
        <v>Budget</v>
      </c>
      <c r="L29" s="60">
        <f>L13</f>
        <v>8000</v>
      </c>
      <c r="M29" s="60">
        <f aca="true" t="shared" si="2" ref="M29:R29">M13</f>
        <v>8160</v>
      </c>
      <c r="N29" s="60">
        <f t="shared" si="2"/>
        <v>8404.800000000001</v>
      </c>
      <c r="O29" s="60">
        <f t="shared" si="2"/>
        <v>8614.92</v>
      </c>
      <c r="P29" s="60">
        <f t="shared" si="2"/>
        <v>8787.2184</v>
      </c>
      <c r="Q29" s="60">
        <f t="shared" si="2"/>
        <v>9050.834952</v>
      </c>
      <c r="R29" s="60">
        <f t="shared" si="2"/>
        <v>9231.851651039999</v>
      </c>
    </row>
    <row r="30" spans="4:18" ht="11.25">
      <c r="D30" s="11" t="str">
        <f>Actual</f>
        <v>Act. / Ref'cast</v>
      </c>
      <c r="L30" s="96">
        <f>L23</f>
        <v>8000</v>
      </c>
      <c r="M30" s="96">
        <f aca="true" t="shared" si="3" ref="M30:R30">M23</f>
        <v>9000</v>
      </c>
      <c r="N30" s="96">
        <f t="shared" si="3"/>
        <v>8500</v>
      </c>
      <c r="O30" s="96">
        <f t="shared" si="3"/>
        <v>8712.5</v>
      </c>
      <c r="P30" s="96">
        <f t="shared" si="3"/>
        <v>8886.75</v>
      </c>
      <c r="Q30" s="96">
        <f t="shared" si="3"/>
        <v>9153.3525</v>
      </c>
      <c r="R30" s="96">
        <f t="shared" si="3"/>
        <v>9336.41955</v>
      </c>
    </row>
    <row r="31" spans="4:18" ht="11.25">
      <c r="D31" s="11" t="str">
        <f>Variance</f>
        <v>Variance</v>
      </c>
      <c r="L31" s="60">
        <f>L30-L29</f>
        <v>0</v>
      </c>
      <c r="M31" s="60">
        <f aca="true" t="shared" si="4" ref="M31:R31">M30-M29</f>
        <v>840</v>
      </c>
      <c r="N31" s="60">
        <f t="shared" si="4"/>
        <v>95.19999999999891</v>
      </c>
      <c r="O31" s="60">
        <f t="shared" si="4"/>
        <v>97.57999999999993</v>
      </c>
      <c r="P31" s="60">
        <f t="shared" si="4"/>
        <v>99.53160000000025</v>
      </c>
      <c r="Q31" s="60">
        <f t="shared" si="4"/>
        <v>102.51754800000163</v>
      </c>
      <c r="R31" s="60">
        <f t="shared" si="4"/>
        <v>104.56789896000191</v>
      </c>
    </row>
  </sheetData>
  <sheetProtection/>
  <mergeCells count="1">
    <mergeCell ref="B3:F3"/>
  </mergeCells>
  <hyperlinks>
    <hyperlink ref="B3" location="HL_Home" tooltip="Go to Table of Contents" display="HL_Home"/>
    <hyperlink ref="A4" location="$B$5" tooltip="Go to Top of Sheet" display="$B$5"/>
    <hyperlink ref="B4" location="'Forecast_Data_BA'!A1" tooltip="Go to Previous Sheet" display="'Forecast_Data_BA'!A1"/>
    <hyperlink ref="C4" location="'Bad_Outputs_BO'!A1" tooltip="Go to Next Sheet" display="'Bad_Outputs_BO'!A1"/>
  </hyperlinks>
  <printOptions/>
  <pageMargins left="0.393700787401575" right="0.393700787401575" top="0.5905511811023625" bottom="0.9842519685039375" header="0" footer="0.3149606299212597"/>
  <pageSetup horizontalDpi="600" verticalDpi="600" orientation="landscape" paperSize="9" r:id="rId2"/>
  <headerFooter alignWithMargins="0">
    <oddFooter>&amp;L&amp;"Arial,Bold"&amp;7&amp;F
&amp;A
Printed: &amp;T on &amp;D&amp;C&amp;"Arial,Bold"&amp;10Page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4"/>
  <sheetViews>
    <sheetView showGridLines="0" zoomScalePageLayoutView="0" workbookViewId="0" topLeftCell="A1">
      <pane xSplit="1" ySplit="8" topLeftCell="B9" activePane="bottomRight" state="frozen"/>
      <selection pane="topLeft" activeCell="C9" sqref="C9"/>
      <selection pane="topRight" activeCell="C9" sqref="C9"/>
      <selection pane="bottomLeft" activeCell="C9" sqref="C9"/>
      <selection pane="bottomRight" activeCell="A1" sqref="A1"/>
    </sheetView>
  </sheetViews>
  <sheetFormatPr defaultColWidth="9.33203125" defaultRowHeight="11.25" outlineLevelRow="1"/>
  <cols>
    <col min="1" max="5" width="3.83203125" style="0" customWidth="1"/>
    <col min="6" max="8" width="10.83203125" style="0" customWidth="1"/>
    <col min="9" max="9" width="4.16015625" style="0" customWidth="1"/>
    <col min="10" max="10" width="10.83203125" style="0" customWidth="1"/>
    <col min="11" max="11" width="4.16015625" style="0" customWidth="1"/>
    <col min="12" max="32" width="12.33203125" style="0" customWidth="1"/>
    <col min="33" max="16384" width="10.83203125" style="0" customWidth="1"/>
  </cols>
  <sheetData>
    <row r="1" spans="1:2" ht="18">
      <c r="A1" s="82" t="s">
        <v>51</v>
      </c>
      <c r="B1" s="2" t="s">
        <v>52</v>
      </c>
    </row>
    <row r="2" ht="15.75">
      <c r="B2" s="5" t="str">
        <f>Model_Name</f>
        <v>Actual vs. Budget Examples</v>
      </c>
    </row>
    <row r="3" spans="2:6" ht="11.25">
      <c r="B3" s="97" t="s">
        <v>3</v>
      </c>
      <c r="C3" s="97"/>
      <c r="D3" s="97"/>
      <c r="E3" s="97"/>
      <c r="F3" s="97"/>
    </row>
    <row r="4" spans="1:32" ht="12.75">
      <c r="A4" s="65" t="s">
        <v>6</v>
      </c>
      <c r="B4" s="9" t="s">
        <v>9</v>
      </c>
      <c r="C4" s="10" t="s">
        <v>10</v>
      </c>
      <c r="F4" s="66"/>
      <c r="J4" s="67" t="s">
        <v>53</v>
      </c>
      <c r="L4" s="71">
        <f>K4+1</f>
        <v>1</v>
      </c>
      <c r="M4" s="72">
        <f aca="true" t="shared" si="0" ref="M4:AF4">L4+1</f>
        <v>2</v>
      </c>
      <c r="N4" s="73">
        <f t="shared" si="0"/>
        <v>3</v>
      </c>
      <c r="O4" s="71">
        <f t="shared" si="0"/>
        <v>4</v>
      </c>
      <c r="P4" s="72">
        <f t="shared" si="0"/>
        <v>5</v>
      </c>
      <c r="Q4" s="73">
        <f t="shared" si="0"/>
        <v>6</v>
      </c>
      <c r="R4" s="71">
        <f t="shared" si="0"/>
        <v>7</v>
      </c>
      <c r="S4" s="72">
        <f t="shared" si="0"/>
        <v>8</v>
      </c>
      <c r="T4" s="73">
        <f t="shared" si="0"/>
        <v>9</v>
      </c>
      <c r="U4" s="71">
        <f t="shared" si="0"/>
        <v>10</v>
      </c>
      <c r="V4" s="72">
        <f t="shared" si="0"/>
        <v>11</v>
      </c>
      <c r="W4" s="73">
        <f t="shared" si="0"/>
        <v>12</v>
      </c>
      <c r="X4" s="71">
        <f t="shared" si="0"/>
        <v>13</v>
      </c>
      <c r="Y4" s="72">
        <f t="shared" si="0"/>
        <v>14</v>
      </c>
      <c r="Z4" s="73">
        <f t="shared" si="0"/>
        <v>15</v>
      </c>
      <c r="AA4" s="71">
        <f t="shared" si="0"/>
        <v>16</v>
      </c>
      <c r="AB4" s="72">
        <f>AA4+1</f>
        <v>17</v>
      </c>
      <c r="AC4" s="73">
        <f t="shared" si="0"/>
        <v>18</v>
      </c>
      <c r="AD4" s="71">
        <f t="shared" si="0"/>
        <v>19</v>
      </c>
      <c r="AE4" s="72">
        <f t="shared" si="0"/>
        <v>20</v>
      </c>
      <c r="AF4" s="73">
        <f t="shared" si="0"/>
        <v>21</v>
      </c>
    </row>
    <row r="5" spans="2:32" ht="11.25">
      <c r="B5" s="7"/>
      <c r="J5" s="67" t="s">
        <v>39</v>
      </c>
      <c r="L5" s="74">
        <f>Actual_Data_BA!$L4</f>
        <v>2012</v>
      </c>
      <c r="M5" s="75">
        <f>Actual_Data_BA!$L4</f>
        <v>2012</v>
      </c>
      <c r="N5" s="76">
        <f>Actual_Data_BA!$L4</f>
        <v>2012</v>
      </c>
      <c r="O5" s="74">
        <f>Actual_Data_BA!$M4</f>
        <v>2013</v>
      </c>
      <c r="P5" s="75">
        <f>Actual_Data_BA!$M4</f>
        <v>2013</v>
      </c>
      <c r="Q5" s="76">
        <f>Actual_Data_BA!$M4</f>
        <v>2013</v>
      </c>
      <c r="R5" s="74">
        <f>Actual_Data_BA!$N4</f>
        <v>2014</v>
      </c>
      <c r="S5" s="75">
        <f>Actual_Data_BA!$N4</f>
        <v>2014</v>
      </c>
      <c r="T5" s="76">
        <f>Actual_Data_BA!$N4</f>
        <v>2014</v>
      </c>
      <c r="U5" s="74">
        <f>Actual_Data_BA!$O4</f>
        <v>2015</v>
      </c>
      <c r="V5" s="75">
        <f>Actual_Data_BA!$O4</f>
        <v>2015</v>
      </c>
      <c r="W5" s="76">
        <f>Actual_Data_BA!$O4</f>
        <v>2015</v>
      </c>
      <c r="X5" s="74">
        <f>Actual_Data_BA!$P4</f>
        <v>2016</v>
      </c>
      <c r="Y5" s="75">
        <f>Actual_Data_BA!$P4</f>
        <v>2016</v>
      </c>
      <c r="Z5" s="76">
        <f>Actual_Data_BA!$P4</f>
        <v>2016</v>
      </c>
      <c r="AA5" s="74">
        <f>Actual_Data_BA!$Q4</f>
        <v>2017</v>
      </c>
      <c r="AB5" s="75">
        <f>Actual_Data_BA!$Q4</f>
        <v>2017</v>
      </c>
      <c r="AC5" s="76">
        <f>Actual_Data_BA!$Q4</f>
        <v>2017</v>
      </c>
      <c r="AD5" s="74">
        <f>Actual_Data_BA!$R4</f>
        <v>2018</v>
      </c>
      <c r="AE5" s="75">
        <f>Actual_Data_BA!$R4</f>
        <v>2018</v>
      </c>
      <c r="AF5" s="76">
        <f>Actual_Data_BA!$R4</f>
        <v>2018</v>
      </c>
    </row>
    <row r="6" spans="10:32" ht="11.25">
      <c r="J6" s="67" t="s">
        <v>54</v>
      </c>
      <c r="L6" s="74" t="s">
        <v>55</v>
      </c>
      <c r="M6" s="75" t="s">
        <v>56</v>
      </c>
      <c r="N6" s="76" t="s">
        <v>57</v>
      </c>
      <c r="O6" s="74" t="s">
        <v>55</v>
      </c>
      <c r="P6" s="75" t="s">
        <v>56</v>
      </c>
      <c r="Q6" s="76" t="s">
        <v>57</v>
      </c>
      <c r="R6" s="74" t="s">
        <v>55</v>
      </c>
      <c r="S6" s="75" t="s">
        <v>56</v>
      </c>
      <c r="T6" s="76" t="s">
        <v>57</v>
      </c>
      <c r="U6" s="74" t="s">
        <v>55</v>
      </c>
      <c r="V6" s="75" t="s">
        <v>56</v>
      </c>
      <c r="W6" s="76" t="s">
        <v>57</v>
      </c>
      <c r="X6" s="74" t="s">
        <v>55</v>
      </c>
      <c r="Y6" s="75" t="s">
        <v>56</v>
      </c>
      <c r="Z6" s="76" t="s">
        <v>57</v>
      </c>
      <c r="AA6" s="74" t="s">
        <v>55</v>
      </c>
      <c r="AB6" s="75" t="s">
        <v>56</v>
      </c>
      <c r="AC6" s="76" t="s">
        <v>57</v>
      </c>
      <c r="AD6" s="74" t="s">
        <v>55</v>
      </c>
      <c r="AE6" s="75" t="s">
        <v>56</v>
      </c>
      <c r="AF6" s="76" t="s">
        <v>57</v>
      </c>
    </row>
    <row r="7" spans="10:32" ht="11.25" outlineLevel="1">
      <c r="J7" s="67"/>
      <c r="L7" s="74"/>
      <c r="M7" s="75"/>
      <c r="N7" s="76"/>
      <c r="O7" s="74"/>
      <c r="P7" s="75"/>
      <c r="Q7" s="76"/>
      <c r="R7" s="74"/>
      <c r="S7" s="75"/>
      <c r="T7" s="76"/>
      <c r="U7" s="74"/>
      <c r="V7" s="75"/>
      <c r="W7" s="76"/>
      <c r="X7" s="74"/>
      <c r="Y7" s="75"/>
      <c r="Z7" s="76"/>
      <c r="AA7" s="74"/>
      <c r="AB7" s="75"/>
      <c r="AC7" s="76"/>
      <c r="AD7" s="74"/>
      <c r="AE7" s="75"/>
      <c r="AF7" s="76"/>
    </row>
    <row r="8" spans="10:32" ht="11.25" outlineLevel="1">
      <c r="J8" s="67"/>
      <c r="L8" s="74"/>
      <c r="M8" s="75"/>
      <c r="N8" s="76"/>
      <c r="O8" s="74"/>
      <c r="P8" s="75"/>
      <c r="Q8" s="76"/>
      <c r="R8" s="74"/>
      <c r="S8" s="75"/>
      <c r="T8" s="76"/>
      <c r="U8" s="74"/>
      <c r="V8" s="75"/>
      <c r="W8" s="76"/>
      <c r="X8" s="74"/>
      <c r="Y8" s="75"/>
      <c r="Z8" s="76"/>
      <c r="AA8" s="74"/>
      <c r="AB8" s="75"/>
      <c r="AC8" s="76"/>
      <c r="AD8" s="74"/>
      <c r="AE8" s="75"/>
      <c r="AF8" s="76"/>
    </row>
    <row r="9" spans="2:32" ht="11.25">
      <c r="B9" s="7"/>
      <c r="L9" s="77"/>
      <c r="M9" s="22"/>
      <c r="N9" s="78"/>
      <c r="O9" s="77"/>
      <c r="P9" s="22"/>
      <c r="Q9" s="78"/>
      <c r="R9" s="77"/>
      <c r="S9" s="22"/>
      <c r="T9" s="78"/>
      <c r="U9" s="77"/>
      <c r="V9" s="22"/>
      <c r="W9" s="78"/>
      <c r="X9" s="77"/>
      <c r="Y9" s="22"/>
      <c r="Z9" s="78"/>
      <c r="AA9" s="77"/>
      <c r="AB9" s="22"/>
      <c r="AC9" s="78"/>
      <c r="AD9" s="77"/>
      <c r="AE9" s="22"/>
      <c r="AF9" s="78"/>
    </row>
    <row r="10" spans="12:32" ht="11.25">
      <c r="L10" s="77"/>
      <c r="M10" s="22"/>
      <c r="N10" s="78"/>
      <c r="O10" s="77"/>
      <c r="P10" s="22"/>
      <c r="Q10" s="78"/>
      <c r="R10" s="77"/>
      <c r="S10" s="22"/>
      <c r="T10" s="78"/>
      <c r="U10" s="77"/>
      <c r="V10" s="22"/>
      <c r="W10" s="78"/>
      <c r="X10" s="77"/>
      <c r="Y10" s="22"/>
      <c r="Z10" s="78"/>
      <c r="AA10" s="77"/>
      <c r="AB10" s="22"/>
      <c r="AC10" s="78"/>
      <c r="AD10" s="77"/>
      <c r="AE10" s="22"/>
      <c r="AF10" s="78"/>
    </row>
    <row r="11" spans="2:32" ht="12.75">
      <c r="B11" s="68" t="str">
        <f>B1</f>
        <v>Bad Outputs Example</v>
      </c>
      <c r="L11" s="77"/>
      <c r="M11" s="22"/>
      <c r="N11" s="78"/>
      <c r="O11" s="77"/>
      <c r="P11" s="22"/>
      <c r="Q11" s="78"/>
      <c r="R11" s="77"/>
      <c r="S11" s="22"/>
      <c r="T11" s="78"/>
      <c r="U11" s="77"/>
      <c r="V11" s="22"/>
      <c r="W11" s="78"/>
      <c r="X11" s="77"/>
      <c r="Y11" s="22"/>
      <c r="Z11" s="78"/>
      <c r="AA11" s="77"/>
      <c r="AB11" s="22"/>
      <c r="AC11" s="78"/>
      <c r="AD11" s="77"/>
      <c r="AE11" s="22"/>
      <c r="AF11" s="78"/>
    </row>
    <row r="12" spans="12:32" ht="11.25">
      <c r="L12" s="77"/>
      <c r="M12" s="22"/>
      <c r="N12" s="78"/>
      <c r="O12" s="77"/>
      <c r="P12" s="22"/>
      <c r="Q12" s="78"/>
      <c r="R12" s="77"/>
      <c r="S12" s="22"/>
      <c r="T12" s="78"/>
      <c r="U12" s="77"/>
      <c r="V12" s="22"/>
      <c r="W12" s="78"/>
      <c r="X12" s="77"/>
      <c r="Y12" s="22"/>
      <c r="Z12" s="78"/>
      <c r="AA12" s="77"/>
      <c r="AB12" s="22"/>
      <c r="AC12" s="78"/>
      <c r="AD12" s="77"/>
      <c r="AE12" s="22"/>
      <c r="AF12" s="78"/>
    </row>
    <row r="13" spans="3:32" ht="12">
      <c r="C13" s="69" t="str">
        <f>Forecast_Data_BA!D36</f>
        <v>Sales</v>
      </c>
      <c r="L13" s="80">
        <f>Forecast_Data_BA!L36</f>
        <v>8000</v>
      </c>
      <c r="M13" s="80">
        <f>Actual_Data_BA!L23</f>
        <v>8000</v>
      </c>
      <c r="N13" s="81">
        <f>M13-L13</f>
        <v>0</v>
      </c>
      <c r="O13" s="80">
        <f>Forecast_Data_BA!M36</f>
        <v>8160</v>
      </c>
      <c r="P13" s="80">
        <f>Actual_Data_BA!M23</f>
        <v>9000</v>
      </c>
      <c r="Q13" s="81">
        <f>P13-O13</f>
        <v>840</v>
      </c>
      <c r="R13" s="80">
        <f>Forecast_Data_BA!N36</f>
        <v>8404.800000000001</v>
      </c>
      <c r="S13" s="80">
        <f>Actual_Data_BA!N23</f>
        <v>8500</v>
      </c>
      <c r="T13" s="81">
        <f>S13-R13</f>
        <v>95.19999999999891</v>
      </c>
      <c r="U13" s="80">
        <f>Forecast_Data_BA!O36</f>
        <v>8614.92</v>
      </c>
      <c r="V13" s="80">
        <f>Actual_Data_BA!O23</f>
        <v>8712.5</v>
      </c>
      <c r="W13" s="81">
        <f>V13-U13</f>
        <v>97.57999999999993</v>
      </c>
      <c r="X13" s="80">
        <f>Forecast_Data_BA!P36</f>
        <v>8787.2184</v>
      </c>
      <c r="Y13" s="80">
        <f>Actual_Data_BA!P23</f>
        <v>8886.75</v>
      </c>
      <c r="Z13" s="81">
        <f>Y13-X13</f>
        <v>99.53160000000025</v>
      </c>
      <c r="AA13" s="80">
        <f>Forecast_Data_BA!Q36</f>
        <v>9050.834952</v>
      </c>
      <c r="AB13" s="80">
        <f>Actual_Data_BA!Q23</f>
        <v>9153.3525</v>
      </c>
      <c r="AC13" s="81">
        <f>AB13-AA13</f>
        <v>102.51754800000163</v>
      </c>
      <c r="AD13" s="80">
        <f>Forecast_Data_BA!R36</f>
        <v>9231.851651039999</v>
      </c>
      <c r="AE13" s="80">
        <f>Actual_Data_BA!R23</f>
        <v>9336.41955</v>
      </c>
      <c r="AF13" s="81">
        <f>AE13-AD13</f>
        <v>104.56789896000191</v>
      </c>
    </row>
    <row r="14" ht="11.25">
      <c r="S14" s="70"/>
    </row>
  </sheetData>
  <sheetProtection/>
  <mergeCells count="1">
    <mergeCell ref="B3:F3"/>
  </mergeCells>
  <hyperlinks>
    <hyperlink ref="B3" location="HL_Home" tooltip="Go to Table of Contents" display="HL_Home"/>
    <hyperlink ref="A4" location="$B$9" tooltip="Go to Top of Sheet" display="$B$9"/>
    <hyperlink ref="B4" location="'Actual_Data_BA'!A1" tooltip="Go to Previous Sheet" display="'Actual_Data_BA'!A1"/>
    <hyperlink ref="C4" location="'Simple_Outputs_BO'!A1" tooltip="Go to Next Sheet" display="'Simple_Outputs_BO'!A1"/>
  </hyperlinks>
  <printOptions/>
  <pageMargins left="0.393700787401575" right="0.393700787401575" top="0.5905511811023625" bottom="0.9842519685039375" header="0" footer="0.3149606299212597"/>
  <pageSetup horizontalDpi="600" verticalDpi="600" orientation="landscape" paperSize="9" scale="52" r:id="rId2"/>
  <headerFooter alignWithMargins="0">
    <oddFooter>&amp;L&amp;"Arial,Bold"&amp;7&amp;F
&amp;A
Printed: &amp;T on &amp;D&amp;C&amp;"Arial,Bold"&amp;10Page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6"/>
  <sheetViews>
    <sheetView showGridLines="0" zoomScalePageLayoutView="0" workbookViewId="0" topLeftCell="A1">
      <pane xSplit="1" ySplit="8" topLeftCell="B9" activePane="bottomRight" state="frozen"/>
      <selection pane="topLeft" activeCell="C9" sqref="C9"/>
      <selection pane="topRight" activeCell="C9" sqref="C9"/>
      <selection pane="bottomLeft" activeCell="C9" sqref="C9"/>
      <selection pane="bottomRight" activeCell="A1" sqref="A1"/>
    </sheetView>
  </sheetViews>
  <sheetFormatPr defaultColWidth="9.33203125" defaultRowHeight="11.25" outlineLevelRow="1"/>
  <cols>
    <col min="1" max="5" width="3.83203125" style="0" customWidth="1"/>
    <col min="6" max="8" width="10.83203125" style="0" customWidth="1"/>
    <col min="9" max="9" width="4.16015625" style="0" customWidth="1"/>
    <col min="10" max="10" width="10.83203125" style="0" customWidth="1"/>
    <col min="11" max="11" width="4.16015625" style="0" customWidth="1"/>
    <col min="12" max="18" width="12.33203125" style="0" customWidth="1"/>
    <col min="19" max="16384" width="10.83203125" style="0" customWidth="1"/>
  </cols>
  <sheetData>
    <row r="1" spans="1:2" ht="18">
      <c r="A1" s="82" t="s">
        <v>51</v>
      </c>
      <c r="B1" s="2" t="s">
        <v>71</v>
      </c>
    </row>
    <row r="2" ht="15.75">
      <c r="B2" s="5" t="str">
        <f>Model_Name</f>
        <v>Actual vs. Budget Examples</v>
      </c>
    </row>
    <row r="3" spans="2:6" ht="11.25">
      <c r="B3" s="97" t="s">
        <v>3</v>
      </c>
      <c r="C3" s="97"/>
      <c r="D3" s="97"/>
      <c r="E3" s="97"/>
      <c r="F3" s="97"/>
    </row>
    <row r="4" spans="1:18" ht="12.75">
      <c r="A4" s="65" t="s">
        <v>6</v>
      </c>
      <c r="B4" s="9" t="s">
        <v>9</v>
      </c>
      <c r="C4" s="10" t="s">
        <v>10</v>
      </c>
      <c r="F4" s="66"/>
      <c r="J4" s="67" t="s">
        <v>53</v>
      </c>
      <c r="K4" s="22"/>
      <c r="L4" s="75">
        <f>K4+1</f>
        <v>1</v>
      </c>
      <c r="M4" s="75">
        <f aca="true" t="shared" si="0" ref="M4:R4">L4+1</f>
        <v>2</v>
      </c>
      <c r="N4" s="75">
        <f t="shared" si="0"/>
        <v>3</v>
      </c>
      <c r="O4" s="75">
        <f t="shared" si="0"/>
        <v>4</v>
      </c>
      <c r="P4" s="75">
        <f t="shared" si="0"/>
        <v>5</v>
      </c>
      <c r="Q4" s="75">
        <f t="shared" si="0"/>
        <v>6</v>
      </c>
      <c r="R4" s="75">
        <f t="shared" si="0"/>
        <v>7</v>
      </c>
    </row>
    <row r="5" spans="2:18" ht="11.25">
      <c r="B5" s="7"/>
      <c r="J5" s="67" t="s">
        <v>39</v>
      </c>
      <c r="K5" s="22"/>
      <c r="L5" s="75">
        <f>Forecast_Data_BA!L32</f>
        <v>2012</v>
      </c>
      <c r="M5" s="75">
        <f>Forecast_Data_BA!M32</f>
        <v>2013</v>
      </c>
      <c r="N5" s="75">
        <f>Forecast_Data_BA!N32</f>
        <v>2014</v>
      </c>
      <c r="O5" s="75">
        <f>Forecast_Data_BA!O32</f>
        <v>2015</v>
      </c>
      <c r="P5" s="75">
        <f>Forecast_Data_BA!P32</f>
        <v>2016</v>
      </c>
      <c r="Q5" s="75">
        <f>Forecast_Data_BA!Q32</f>
        <v>2017</v>
      </c>
      <c r="R5" s="75">
        <f>Forecast_Data_BA!R32</f>
        <v>2018</v>
      </c>
    </row>
    <row r="6" spans="10:18" ht="11.25">
      <c r="J6" s="67" t="s">
        <v>54</v>
      </c>
      <c r="K6" s="22"/>
      <c r="L6" s="75" t="s">
        <v>72</v>
      </c>
      <c r="M6" s="75" t="s">
        <v>72</v>
      </c>
      <c r="N6" s="75" t="s">
        <v>72</v>
      </c>
      <c r="O6" s="75" t="s">
        <v>72</v>
      </c>
      <c r="P6" s="75" t="s">
        <v>72</v>
      </c>
      <c r="Q6" s="75" t="s">
        <v>72</v>
      </c>
      <c r="R6" s="75" t="s">
        <v>72</v>
      </c>
    </row>
    <row r="7" spans="10:18" ht="11.25" outlineLevel="1">
      <c r="J7" s="67"/>
      <c r="K7" s="22"/>
      <c r="L7" s="75"/>
      <c r="M7" s="75"/>
      <c r="N7" s="75"/>
      <c r="O7" s="75"/>
      <c r="P7" s="75"/>
      <c r="Q7" s="75"/>
      <c r="R7" s="75"/>
    </row>
    <row r="8" spans="10:18" ht="11.25" outlineLevel="1">
      <c r="J8" s="67"/>
      <c r="K8" s="22"/>
      <c r="L8" s="75"/>
      <c r="M8" s="75"/>
      <c r="N8" s="75"/>
      <c r="O8" s="75"/>
      <c r="P8" s="75"/>
      <c r="Q8" s="75"/>
      <c r="R8" s="75"/>
    </row>
    <row r="9" spans="2:18" ht="11.25">
      <c r="B9" s="7"/>
      <c r="L9" s="22"/>
      <c r="M9" s="22"/>
      <c r="N9" s="22"/>
      <c r="O9" s="22"/>
      <c r="P9" s="22"/>
      <c r="Q9" s="22"/>
      <c r="R9" s="22"/>
    </row>
    <row r="10" spans="12:18" ht="11.25">
      <c r="L10" s="22"/>
      <c r="M10" s="22"/>
      <c r="N10" s="22"/>
      <c r="O10" s="22"/>
      <c r="P10" s="22"/>
      <c r="Q10" s="22"/>
      <c r="R10" s="22"/>
    </row>
    <row r="11" spans="2:18" ht="12.75">
      <c r="B11" s="68" t="str">
        <f>B1</f>
        <v>Simple Outputs Example</v>
      </c>
      <c r="L11" s="22"/>
      <c r="M11" s="22"/>
      <c r="N11" s="22"/>
      <c r="O11" s="22"/>
      <c r="P11" s="22"/>
      <c r="Q11" s="22"/>
      <c r="R11" s="22"/>
    </row>
    <row r="12" spans="12:18" ht="11.25">
      <c r="L12" s="22"/>
      <c r="M12" s="22"/>
      <c r="N12" s="22"/>
      <c r="O12" s="22"/>
      <c r="P12" s="22"/>
      <c r="Q12" s="22"/>
      <c r="R12" s="22"/>
    </row>
    <row r="13" ht="12">
      <c r="C13" s="69" t="str">
        <f>Forecast_Data_BA!D36</f>
        <v>Sales</v>
      </c>
    </row>
    <row r="14" spans="4:18" ht="11.25">
      <c r="D14" t="str">
        <f>Budget</f>
        <v>Budget</v>
      </c>
      <c r="L14" s="94">
        <f>Actual_Data_BA!L29</f>
        <v>8000</v>
      </c>
      <c r="M14" s="94">
        <f>Actual_Data_BA!M29</f>
        <v>8160</v>
      </c>
      <c r="N14" s="94">
        <f>Actual_Data_BA!N29</f>
        <v>8404.800000000001</v>
      </c>
      <c r="O14" s="94">
        <f>Actual_Data_BA!O29</f>
        <v>8614.92</v>
      </c>
      <c r="P14" s="94">
        <f>Actual_Data_BA!P29</f>
        <v>8787.2184</v>
      </c>
      <c r="Q14" s="94">
        <f>Actual_Data_BA!Q29</f>
        <v>9050.834952</v>
      </c>
      <c r="R14" s="94">
        <f>Actual_Data_BA!R29</f>
        <v>9231.851651039999</v>
      </c>
    </row>
    <row r="15" spans="4:18" ht="11.25">
      <c r="D15" t="str">
        <f>Actual</f>
        <v>Act. / Ref'cast</v>
      </c>
      <c r="L15" s="79">
        <f>Actual_Data_BA!L30</f>
        <v>8000</v>
      </c>
      <c r="M15" s="79">
        <f>Actual_Data_BA!M30</f>
        <v>9000</v>
      </c>
      <c r="N15" s="79">
        <f>Actual_Data_BA!N30</f>
        <v>8500</v>
      </c>
      <c r="O15" s="79">
        <f>Actual_Data_BA!O30</f>
        <v>8712.5</v>
      </c>
      <c r="P15" s="79">
        <f>Actual_Data_BA!P30</f>
        <v>8886.75</v>
      </c>
      <c r="Q15" s="79">
        <f>Actual_Data_BA!Q30</f>
        <v>9153.3525</v>
      </c>
      <c r="R15" s="79">
        <f>Actual_Data_BA!R30</f>
        <v>9336.41955</v>
      </c>
    </row>
    <row r="16" spans="4:18" ht="11.25">
      <c r="D16" t="str">
        <f>Variance</f>
        <v>Variance</v>
      </c>
      <c r="G16" s="95" t="s">
        <v>73</v>
      </c>
      <c r="L16" s="94">
        <f>Actual_Data_BA!L31</f>
        <v>0</v>
      </c>
      <c r="M16" s="94">
        <f>Actual_Data_BA!M31</f>
        <v>840</v>
      </c>
      <c r="N16" s="94">
        <f>Actual_Data_BA!N31</f>
        <v>95.19999999999891</v>
      </c>
      <c r="O16" s="94">
        <f>Actual_Data_BA!O31</f>
        <v>97.57999999999993</v>
      </c>
      <c r="P16" s="94">
        <f>Actual_Data_BA!P31</f>
        <v>99.53160000000025</v>
      </c>
      <c r="Q16" s="94">
        <f>Actual_Data_BA!Q31</f>
        <v>102.51754800000163</v>
      </c>
      <c r="R16" s="94">
        <f>Actual_Data_BA!R31</f>
        <v>104.56789896000191</v>
      </c>
    </row>
  </sheetData>
  <sheetProtection/>
  <mergeCells count="1">
    <mergeCell ref="B3:F3"/>
  </mergeCells>
  <hyperlinks>
    <hyperlink ref="B3" location="HL_Home" tooltip="Go to Table of Contents" display="HL_Home"/>
    <hyperlink ref="A4" location="$B$9" tooltip="Go to Top of Sheet" display="$B$9"/>
    <hyperlink ref="B4" location="'Bad_Outputs_BO'!A1" tooltip="Go to Previous Sheet" display="'Bad_Outputs_BO'!A1"/>
    <hyperlink ref="C4" location="'Better_Outputs_BO'!A1" tooltip="Go to Next Sheet" display="'Better_Outputs_BO'!A1"/>
  </hyperlinks>
  <printOptions/>
  <pageMargins left="0.393700787401575" right="0.393700787401575" top="0.5905511811023625" bottom="0.9842519685039375" header="0" footer="0.3149606299212597"/>
  <pageSetup horizontalDpi="600" verticalDpi="600" orientation="landscape" paperSize="9" r:id="rId2"/>
  <headerFooter alignWithMargins="0">
    <oddFooter>&amp;L&amp;"Arial,Bold"&amp;7&amp;F
&amp;A
Printed: &amp;T on &amp;D&amp;C&amp;"Arial,Bold"&amp;10Page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14"/>
  <sheetViews>
    <sheetView showGridLines="0" zoomScalePageLayoutView="0" workbookViewId="0" topLeftCell="A1">
      <pane xSplit="1" ySplit="8" topLeftCell="B9" activePane="bottomRight" state="frozen"/>
      <selection pane="topLeft" activeCell="C9" sqref="C9"/>
      <selection pane="topRight" activeCell="C9" sqref="C9"/>
      <selection pane="bottomLeft" activeCell="C9" sqref="C9"/>
      <selection pane="bottomRight" activeCell="A1" sqref="A1"/>
    </sheetView>
  </sheetViews>
  <sheetFormatPr defaultColWidth="9.33203125" defaultRowHeight="11.25" outlineLevelRow="1"/>
  <cols>
    <col min="1" max="5" width="3.83203125" style="0" customWidth="1"/>
    <col min="6" max="8" width="10.83203125" style="0" customWidth="1"/>
    <col min="9" max="9" width="4.16015625" style="0" customWidth="1"/>
    <col min="10" max="10" width="10.83203125" style="0" customWidth="1"/>
    <col min="11" max="11" width="4.16015625" style="0" customWidth="1"/>
    <col min="12" max="32" width="12.33203125" style="0" customWidth="1"/>
    <col min="33" max="16384" width="10.83203125" style="0" customWidth="1"/>
  </cols>
  <sheetData>
    <row r="1" spans="1:2" ht="18">
      <c r="A1" s="82" t="s">
        <v>51</v>
      </c>
      <c r="B1" s="2" t="s">
        <v>58</v>
      </c>
    </row>
    <row r="2" ht="15.75">
      <c r="B2" s="5" t="str">
        <f>Model_Name</f>
        <v>Actual vs. Budget Examples</v>
      </c>
    </row>
    <row r="3" spans="2:6" ht="11.25">
      <c r="B3" s="97" t="s">
        <v>3</v>
      </c>
      <c r="C3" s="97"/>
      <c r="D3" s="97"/>
      <c r="E3" s="97"/>
      <c r="F3" s="97"/>
    </row>
    <row r="4" spans="1:32" ht="12.75">
      <c r="A4" s="65" t="s">
        <v>6</v>
      </c>
      <c r="B4" s="9" t="s">
        <v>9</v>
      </c>
      <c r="C4" s="10" t="s">
        <v>10</v>
      </c>
      <c r="F4" s="66"/>
      <c r="J4" s="67" t="s">
        <v>53</v>
      </c>
      <c r="L4" s="71">
        <f>K4+1</f>
        <v>1</v>
      </c>
      <c r="M4" s="72">
        <f aca="true" t="shared" si="0" ref="M4:AF4">L4+1</f>
        <v>2</v>
      </c>
      <c r="N4" s="73">
        <f t="shared" si="0"/>
        <v>3</v>
      </c>
      <c r="O4" s="71">
        <f t="shared" si="0"/>
        <v>4</v>
      </c>
      <c r="P4" s="72">
        <f t="shared" si="0"/>
        <v>5</v>
      </c>
      <c r="Q4" s="73">
        <f t="shared" si="0"/>
        <v>6</v>
      </c>
      <c r="R4" s="71">
        <f t="shared" si="0"/>
        <v>7</v>
      </c>
      <c r="S4" s="72">
        <f t="shared" si="0"/>
        <v>8</v>
      </c>
      <c r="T4" s="73">
        <f t="shared" si="0"/>
        <v>9</v>
      </c>
      <c r="U4" s="71">
        <f t="shared" si="0"/>
        <v>10</v>
      </c>
      <c r="V4" s="72">
        <f t="shared" si="0"/>
        <v>11</v>
      </c>
      <c r="W4" s="73">
        <f t="shared" si="0"/>
        <v>12</v>
      </c>
      <c r="X4" s="71">
        <f t="shared" si="0"/>
        <v>13</v>
      </c>
      <c r="Y4" s="72">
        <f t="shared" si="0"/>
        <v>14</v>
      </c>
      <c r="Z4" s="73">
        <f t="shared" si="0"/>
        <v>15</v>
      </c>
      <c r="AA4" s="71">
        <f t="shared" si="0"/>
        <v>16</v>
      </c>
      <c r="AB4" s="72">
        <f>AA4+1</f>
        <v>17</v>
      </c>
      <c r="AC4" s="73">
        <f t="shared" si="0"/>
        <v>18</v>
      </c>
      <c r="AD4" s="71">
        <f t="shared" si="0"/>
        <v>19</v>
      </c>
      <c r="AE4" s="72">
        <f t="shared" si="0"/>
        <v>20</v>
      </c>
      <c r="AF4" s="73">
        <f t="shared" si="0"/>
        <v>21</v>
      </c>
    </row>
    <row r="5" spans="2:32" ht="11.25">
      <c r="B5" s="7"/>
      <c r="J5" s="67" t="s">
        <v>39</v>
      </c>
      <c r="L5" s="74">
        <f>Forecast_Data_BA!$G$14+L$8-1</f>
        <v>2012</v>
      </c>
      <c r="M5" s="75">
        <f>Forecast_Data_BA!$G$14+M$8-1</f>
        <v>2012</v>
      </c>
      <c r="N5" s="76">
        <f>Forecast_Data_BA!$G$14+N$8-1</f>
        <v>2012</v>
      </c>
      <c r="O5" s="74">
        <f>Forecast_Data_BA!$G$14+O$8-1</f>
        <v>2013</v>
      </c>
      <c r="P5" s="75">
        <f>Forecast_Data_BA!$G$14+P$8-1</f>
        <v>2013</v>
      </c>
      <c r="Q5" s="76">
        <f>Forecast_Data_BA!$G$14+Q$8-1</f>
        <v>2013</v>
      </c>
      <c r="R5" s="74">
        <f>Forecast_Data_BA!$G$14+R$8-1</f>
        <v>2014</v>
      </c>
      <c r="S5" s="75">
        <f>Forecast_Data_BA!$G$14+S$8-1</f>
        <v>2014</v>
      </c>
      <c r="T5" s="76">
        <f>Forecast_Data_BA!$G$14+T$8-1</f>
        <v>2014</v>
      </c>
      <c r="U5" s="74">
        <f>Forecast_Data_BA!$G$14+U$8-1</f>
        <v>2015</v>
      </c>
      <c r="V5" s="75">
        <f>Forecast_Data_BA!$G$14+V$8-1</f>
        <v>2015</v>
      </c>
      <c r="W5" s="76">
        <f>Forecast_Data_BA!$G$14+W$8-1</f>
        <v>2015</v>
      </c>
      <c r="X5" s="74">
        <f>Forecast_Data_BA!$G$14+X$8-1</f>
        <v>2016</v>
      </c>
      <c r="Y5" s="75">
        <f>Forecast_Data_BA!$G$14+Y$8-1</f>
        <v>2016</v>
      </c>
      <c r="Z5" s="76">
        <f>Forecast_Data_BA!$G$14+Z$8-1</f>
        <v>2016</v>
      </c>
      <c r="AA5" s="74">
        <f>Forecast_Data_BA!$G$14+AA$8-1</f>
        <v>2017</v>
      </c>
      <c r="AB5" s="75">
        <f>Forecast_Data_BA!$G$14+AB$8-1</f>
        <v>2017</v>
      </c>
      <c r="AC5" s="76">
        <f>Forecast_Data_BA!$G$14+AC$8-1</f>
        <v>2017</v>
      </c>
      <c r="AD5" s="74">
        <f>Forecast_Data_BA!$G$14+AD$8-1</f>
        <v>2018</v>
      </c>
      <c r="AE5" s="75">
        <f>Forecast_Data_BA!$G$14+AE$8-1</f>
        <v>2018</v>
      </c>
      <c r="AF5" s="76">
        <f>Forecast_Data_BA!$G$14+AF$8-1</f>
        <v>2018</v>
      </c>
    </row>
    <row r="6" spans="10:32" ht="11.25">
      <c r="J6" s="67" t="s">
        <v>54</v>
      </c>
      <c r="L6" s="74" t="str">
        <f>INDEX(LU_Rep_Descr,L$7)</f>
        <v>Budget</v>
      </c>
      <c r="M6" s="75" t="str">
        <f>INDEX(LU_Rep_Descr,M$7)</f>
        <v>Act. / Ref'cast</v>
      </c>
      <c r="N6" s="76" t="str">
        <f>INDEX(LU_Rep_Descr,N$7)</f>
        <v>Variance</v>
      </c>
      <c r="O6" s="74" t="str">
        <f>INDEX(LU_Rep_Descr,O$7)</f>
        <v>Budget</v>
      </c>
      <c r="P6" s="75" t="str">
        <f>INDEX(LU_Rep_Descr,P$7)</f>
        <v>Act. / Ref'cast</v>
      </c>
      <c r="Q6" s="76" t="str">
        <f>INDEX(LU_Rep_Descr,Q$7)</f>
        <v>Variance</v>
      </c>
      <c r="R6" s="74" t="str">
        <f>INDEX(LU_Rep_Descr,R$7)</f>
        <v>Budget</v>
      </c>
      <c r="S6" s="75" t="str">
        <f>INDEX(LU_Rep_Descr,S$7)</f>
        <v>Act. / Ref'cast</v>
      </c>
      <c r="T6" s="76" t="str">
        <f>INDEX(LU_Rep_Descr,T$7)</f>
        <v>Variance</v>
      </c>
      <c r="U6" s="74" t="str">
        <f>INDEX(LU_Rep_Descr,U$7)</f>
        <v>Budget</v>
      </c>
      <c r="V6" s="75" t="str">
        <f>INDEX(LU_Rep_Descr,V$7)</f>
        <v>Act. / Ref'cast</v>
      </c>
      <c r="W6" s="76" t="str">
        <f>INDEX(LU_Rep_Descr,W$7)</f>
        <v>Variance</v>
      </c>
      <c r="X6" s="74" t="str">
        <f>INDEX(LU_Rep_Descr,X$7)</f>
        <v>Budget</v>
      </c>
      <c r="Y6" s="75" t="str">
        <f>INDEX(LU_Rep_Descr,Y$7)</f>
        <v>Act. / Ref'cast</v>
      </c>
      <c r="Z6" s="76" t="str">
        <f>INDEX(LU_Rep_Descr,Z$7)</f>
        <v>Variance</v>
      </c>
      <c r="AA6" s="74" t="str">
        <f>INDEX(LU_Rep_Descr,AA$7)</f>
        <v>Budget</v>
      </c>
      <c r="AB6" s="75" t="str">
        <f>INDEX(LU_Rep_Descr,AB$7)</f>
        <v>Act. / Ref'cast</v>
      </c>
      <c r="AC6" s="76" t="str">
        <f>INDEX(LU_Rep_Descr,AC$7)</f>
        <v>Variance</v>
      </c>
      <c r="AD6" s="74" t="str">
        <f>INDEX(LU_Rep_Descr,AD$7)</f>
        <v>Budget</v>
      </c>
      <c r="AE6" s="75" t="str">
        <f>INDEX(LU_Rep_Descr,AE$7)</f>
        <v>Act. / Ref'cast</v>
      </c>
      <c r="AF6" s="76" t="str">
        <f>INDEX(LU_Rep_Descr,AF$7)</f>
        <v>Variance</v>
      </c>
    </row>
    <row r="7" spans="10:32" ht="11.25" outlineLevel="1">
      <c r="J7" s="67" t="s">
        <v>67</v>
      </c>
      <c r="L7" s="91">
        <f>MOD(L$4,List_Depth)+IF(MOD(L$4,List_Depth)=0,List_Depth,0)</f>
        <v>1</v>
      </c>
      <c r="M7" s="92">
        <f aca="true" t="shared" si="1" ref="M7:AF7">MOD(M$4,List_Depth)+IF(MOD(M$4,List_Depth)=0,List_Depth,0)</f>
        <v>2</v>
      </c>
      <c r="N7" s="93">
        <f t="shared" si="1"/>
        <v>3</v>
      </c>
      <c r="O7" s="92">
        <f t="shared" si="1"/>
        <v>1</v>
      </c>
      <c r="P7" s="92">
        <f t="shared" si="1"/>
        <v>2</v>
      </c>
      <c r="Q7" s="93">
        <f t="shared" si="1"/>
        <v>3</v>
      </c>
      <c r="R7" s="92">
        <f t="shared" si="1"/>
        <v>1</v>
      </c>
      <c r="S7" s="92">
        <f t="shared" si="1"/>
        <v>2</v>
      </c>
      <c r="T7" s="93">
        <f t="shared" si="1"/>
        <v>3</v>
      </c>
      <c r="U7" s="92">
        <f t="shared" si="1"/>
        <v>1</v>
      </c>
      <c r="V7" s="92">
        <f t="shared" si="1"/>
        <v>2</v>
      </c>
      <c r="W7" s="93">
        <f t="shared" si="1"/>
        <v>3</v>
      </c>
      <c r="X7" s="92">
        <f t="shared" si="1"/>
        <v>1</v>
      </c>
      <c r="Y7" s="92">
        <f t="shared" si="1"/>
        <v>2</v>
      </c>
      <c r="Z7" s="93">
        <f t="shared" si="1"/>
        <v>3</v>
      </c>
      <c r="AA7" s="92">
        <f t="shared" si="1"/>
        <v>1</v>
      </c>
      <c r="AB7" s="92">
        <f t="shared" si="1"/>
        <v>2</v>
      </c>
      <c r="AC7" s="93">
        <f t="shared" si="1"/>
        <v>3</v>
      </c>
      <c r="AD7" s="92">
        <f t="shared" si="1"/>
        <v>1</v>
      </c>
      <c r="AE7" s="92">
        <f t="shared" si="1"/>
        <v>2</v>
      </c>
      <c r="AF7" s="93">
        <f t="shared" si="1"/>
        <v>3</v>
      </c>
    </row>
    <row r="8" spans="10:32" ht="11.25" outlineLevel="1">
      <c r="J8" s="67" t="s">
        <v>69</v>
      </c>
      <c r="L8" s="88">
        <f>ROUNDUP(L$4/List_Depth,0)</f>
        <v>1</v>
      </c>
      <c r="M8" s="89">
        <f>ROUNDUP(M$4/List_Depth,0)</f>
        <v>1</v>
      </c>
      <c r="N8" s="90">
        <f>ROUNDUP(N$4/List_Depth,0)</f>
        <v>1</v>
      </c>
      <c r="O8" s="88">
        <f>ROUNDUP(O$4/List_Depth,0)</f>
        <v>2</v>
      </c>
      <c r="P8" s="89">
        <f>ROUNDUP(P$4/List_Depth,0)</f>
        <v>2</v>
      </c>
      <c r="Q8" s="90">
        <f>ROUNDUP(Q$4/List_Depth,0)</f>
        <v>2</v>
      </c>
      <c r="R8" s="88">
        <f>ROUNDUP(R$4/List_Depth,0)</f>
        <v>3</v>
      </c>
      <c r="S8" s="89">
        <f>ROUNDUP(S$4/List_Depth,0)</f>
        <v>3</v>
      </c>
      <c r="T8" s="90">
        <f>ROUNDUP(T$4/List_Depth,0)</f>
        <v>3</v>
      </c>
      <c r="U8" s="88">
        <f>ROUNDUP(U$4/List_Depth,0)</f>
        <v>4</v>
      </c>
      <c r="V8" s="89">
        <f>ROUNDUP(V$4/List_Depth,0)</f>
        <v>4</v>
      </c>
      <c r="W8" s="90">
        <f>ROUNDUP(W$4/List_Depth,0)</f>
        <v>4</v>
      </c>
      <c r="X8" s="88">
        <f>ROUNDUP(X$4/List_Depth,0)</f>
        <v>5</v>
      </c>
      <c r="Y8" s="89">
        <f>ROUNDUP(Y$4/List_Depth,0)</f>
        <v>5</v>
      </c>
      <c r="Z8" s="90">
        <f>ROUNDUP(Z$4/List_Depth,0)</f>
        <v>5</v>
      </c>
      <c r="AA8" s="88">
        <f>ROUNDUP(AA$4/List_Depth,0)</f>
        <v>6</v>
      </c>
      <c r="AB8" s="89">
        <f>ROUNDUP(AB$4/List_Depth,0)</f>
        <v>6</v>
      </c>
      <c r="AC8" s="90">
        <f>ROUNDUP(AC$4/List_Depth,0)</f>
        <v>6</v>
      </c>
      <c r="AD8" s="88">
        <f>ROUNDUP(AD$4/List_Depth,0)</f>
        <v>7</v>
      </c>
      <c r="AE8" s="89">
        <f>ROUNDUP(AE$4/List_Depth,0)</f>
        <v>7</v>
      </c>
      <c r="AF8" s="90">
        <f>ROUNDUP(AF$4/List_Depth,0)</f>
        <v>7</v>
      </c>
    </row>
    <row r="9" spans="2:32" ht="11.25">
      <c r="B9" s="7"/>
      <c r="L9" s="77"/>
      <c r="M9" s="22"/>
      <c r="N9" s="78"/>
      <c r="O9" s="77"/>
      <c r="P9" s="22"/>
      <c r="Q9" s="78"/>
      <c r="R9" s="77"/>
      <c r="S9" s="22"/>
      <c r="T9" s="78"/>
      <c r="U9" s="77"/>
      <c r="V9" s="22"/>
      <c r="W9" s="78"/>
      <c r="X9" s="77"/>
      <c r="Y9" s="22"/>
      <c r="Z9" s="78"/>
      <c r="AA9" s="77"/>
      <c r="AB9" s="22"/>
      <c r="AC9" s="78"/>
      <c r="AD9" s="77"/>
      <c r="AE9" s="22"/>
      <c r="AF9" s="78"/>
    </row>
    <row r="10" spans="12:32" ht="11.25">
      <c r="L10" s="77"/>
      <c r="M10" s="22"/>
      <c r="N10" s="78"/>
      <c r="O10" s="77"/>
      <c r="P10" s="22"/>
      <c r="Q10" s="78"/>
      <c r="R10" s="77"/>
      <c r="S10" s="22"/>
      <c r="T10" s="78"/>
      <c r="U10" s="77"/>
      <c r="V10" s="22"/>
      <c r="W10" s="78"/>
      <c r="X10" s="77"/>
      <c r="Y10" s="22"/>
      <c r="Z10" s="78"/>
      <c r="AA10" s="77"/>
      <c r="AB10" s="22"/>
      <c r="AC10" s="78"/>
      <c r="AD10" s="77"/>
      <c r="AE10" s="22"/>
      <c r="AF10" s="78"/>
    </row>
    <row r="11" spans="2:32" ht="12.75">
      <c r="B11" s="68" t="str">
        <f>B1</f>
        <v>Better Outputs Example</v>
      </c>
      <c r="L11" s="77"/>
      <c r="M11" s="22"/>
      <c r="N11" s="78"/>
      <c r="O11" s="77"/>
      <c r="P11" s="22"/>
      <c r="Q11" s="78"/>
      <c r="R11" s="77"/>
      <c r="S11" s="22"/>
      <c r="T11" s="78"/>
      <c r="U11" s="77"/>
      <c r="V11" s="22"/>
      <c r="W11" s="78"/>
      <c r="X11" s="77"/>
      <c r="Y11" s="22"/>
      <c r="Z11" s="78"/>
      <c r="AA11" s="77"/>
      <c r="AB11" s="22"/>
      <c r="AC11" s="78"/>
      <c r="AD11" s="77"/>
      <c r="AE11" s="22"/>
      <c r="AF11" s="78"/>
    </row>
    <row r="12" spans="12:32" ht="11.25">
      <c r="L12" s="77"/>
      <c r="M12" s="22"/>
      <c r="N12" s="78"/>
      <c r="O12" s="77"/>
      <c r="P12" s="22"/>
      <c r="Q12" s="78"/>
      <c r="R12" s="77"/>
      <c r="S12" s="22"/>
      <c r="T12" s="78"/>
      <c r="U12" s="77"/>
      <c r="V12" s="22"/>
      <c r="W12" s="78"/>
      <c r="X12" s="77"/>
      <c r="Y12" s="22"/>
      <c r="Z12" s="78"/>
      <c r="AA12" s="77"/>
      <c r="AB12" s="22"/>
      <c r="AC12" s="78"/>
      <c r="AD12" s="77"/>
      <c r="AE12" s="22"/>
      <c r="AF12" s="78"/>
    </row>
    <row r="13" spans="3:32" ht="12">
      <c r="C13" s="69" t="str">
        <f>Forecast_Data_BA!D36</f>
        <v>Sales</v>
      </c>
      <c r="L13" s="80">
        <f aca="true" ca="1" t="shared" si="2" ref="L13:AF13">OFFSET(BC_Sales_Summary,L$7,L$8)</f>
        <v>8000</v>
      </c>
      <c r="M13" s="80">
        <f ca="1" t="shared" si="2"/>
        <v>8000</v>
      </c>
      <c r="N13" s="81">
        <f ca="1" t="shared" si="2"/>
        <v>0</v>
      </c>
      <c r="O13" s="80">
        <f ca="1" t="shared" si="2"/>
        <v>8160</v>
      </c>
      <c r="P13" s="80">
        <f ca="1" t="shared" si="2"/>
        <v>9000</v>
      </c>
      <c r="Q13" s="81">
        <f ca="1" t="shared" si="2"/>
        <v>840</v>
      </c>
      <c r="R13" s="80">
        <f ca="1" t="shared" si="2"/>
        <v>8404.800000000001</v>
      </c>
      <c r="S13" s="80">
        <f ca="1" t="shared" si="2"/>
        <v>8500</v>
      </c>
      <c r="T13" s="81">
        <f ca="1" t="shared" si="2"/>
        <v>95.19999999999891</v>
      </c>
      <c r="U13" s="80">
        <f ca="1" t="shared" si="2"/>
        <v>8614.92</v>
      </c>
      <c r="V13" s="80">
        <f ca="1" t="shared" si="2"/>
        <v>8712.5</v>
      </c>
      <c r="W13" s="81">
        <f ca="1" t="shared" si="2"/>
        <v>97.57999999999993</v>
      </c>
      <c r="X13" s="80">
        <f ca="1" t="shared" si="2"/>
        <v>8787.2184</v>
      </c>
      <c r="Y13" s="80">
        <f ca="1" t="shared" si="2"/>
        <v>8886.75</v>
      </c>
      <c r="Z13" s="81">
        <f ca="1" t="shared" si="2"/>
        <v>99.53160000000025</v>
      </c>
      <c r="AA13" s="80">
        <f ca="1" t="shared" si="2"/>
        <v>9050.834952</v>
      </c>
      <c r="AB13" s="80">
        <f ca="1" t="shared" si="2"/>
        <v>9153.3525</v>
      </c>
      <c r="AC13" s="81">
        <f ca="1" t="shared" si="2"/>
        <v>102.51754800000163</v>
      </c>
      <c r="AD13" s="80">
        <f ca="1" t="shared" si="2"/>
        <v>9231.851651039999</v>
      </c>
      <c r="AE13" s="80">
        <f ca="1" t="shared" si="2"/>
        <v>9336.41955</v>
      </c>
      <c r="AF13" s="81">
        <f ca="1" t="shared" si="2"/>
        <v>104.56789896000191</v>
      </c>
    </row>
    <row r="14" ht="11.25">
      <c r="S14" s="70"/>
    </row>
  </sheetData>
  <sheetProtection/>
  <mergeCells count="1">
    <mergeCell ref="B3:F3"/>
  </mergeCells>
  <hyperlinks>
    <hyperlink ref="B3" location="HL_Home" tooltip="Go to Table of Contents" display="HL_Home"/>
    <hyperlink ref="A4" location="$B$9" tooltip="Go to Top of Sheet" display="$B$9"/>
    <hyperlink ref="B4" location="'Simple_Outputs_BO'!A1" tooltip="Go to Previous Sheet" display="'Simple_Outputs_BO'!A1"/>
    <hyperlink ref="C4" location="'Better_Outputs_Range_Names_BO'!A1" tooltip="Go to Next Sheet" display="'Better_Outputs_Range_Names_BO'!A1"/>
  </hyperlinks>
  <printOptions/>
  <pageMargins left="0.393700787401575" right="0.393700787401575" top="0.5905511811023625" bottom="0.9842519685039375" header="0" footer="0.3149606299212597"/>
  <pageSetup horizontalDpi="600" verticalDpi="600" orientation="landscape" paperSize="9" scale="52" r:id="rId2"/>
  <headerFooter alignWithMargins="0">
    <oddFooter>&amp;L&amp;"Arial,Bold"&amp;7&amp;F
&amp;A
Printed: &amp;T on &amp;D&amp;C&amp;"Arial,Bold"&amp;10Page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14"/>
  <sheetViews>
    <sheetView showGridLines="0" zoomScalePageLayoutView="0" workbookViewId="0" topLeftCell="A1">
      <pane xSplit="1" ySplit="8" topLeftCell="B9" activePane="bottomRight" state="frozen"/>
      <selection pane="topLeft" activeCell="C9" sqref="C9"/>
      <selection pane="topRight" activeCell="C9" sqref="C9"/>
      <selection pane="bottomLeft" activeCell="C9" sqref="C9"/>
      <selection pane="bottomRight" activeCell="A1" sqref="A1"/>
    </sheetView>
  </sheetViews>
  <sheetFormatPr defaultColWidth="9.33203125" defaultRowHeight="11.25" outlineLevelRow="1"/>
  <cols>
    <col min="1" max="5" width="3.83203125" style="0" customWidth="1"/>
    <col min="6" max="8" width="10.83203125" style="0" customWidth="1"/>
    <col min="9" max="9" width="4.16015625" style="0" customWidth="1"/>
    <col min="10" max="10" width="10.83203125" style="0" customWidth="1"/>
    <col min="11" max="11" width="4.16015625" style="0" customWidth="1"/>
    <col min="12" max="32" width="12.33203125" style="0" customWidth="1"/>
    <col min="33" max="16384" width="10.83203125" style="0" customWidth="1"/>
  </cols>
  <sheetData>
    <row r="1" spans="1:2" ht="18">
      <c r="A1" s="82" t="s">
        <v>51</v>
      </c>
      <c r="B1" s="2" t="s">
        <v>70</v>
      </c>
    </row>
    <row r="2" ht="15.75">
      <c r="B2" s="5" t="str">
        <f>Model_Name</f>
        <v>Actual vs. Budget Examples</v>
      </c>
    </row>
    <row r="3" spans="2:6" ht="11.25">
      <c r="B3" s="97" t="s">
        <v>3</v>
      </c>
      <c r="C3" s="97"/>
      <c r="D3" s="97"/>
      <c r="E3" s="97"/>
      <c r="F3" s="97"/>
    </row>
    <row r="4" spans="1:32" ht="12.75">
      <c r="A4" s="65" t="s">
        <v>6</v>
      </c>
      <c r="B4" s="9" t="s">
        <v>9</v>
      </c>
      <c r="C4" s="10" t="s">
        <v>10</v>
      </c>
      <c r="F4" s="66"/>
      <c r="J4" s="67" t="s">
        <v>53</v>
      </c>
      <c r="L4" s="71">
        <f>K4+1</f>
        <v>1</v>
      </c>
      <c r="M4" s="72">
        <f aca="true" t="shared" si="0" ref="M4:AF4">L4+1</f>
        <v>2</v>
      </c>
      <c r="N4" s="73">
        <f t="shared" si="0"/>
        <v>3</v>
      </c>
      <c r="O4" s="71">
        <f t="shared" si="0"/>
        <v>4</v>
      </c>
      <c r="P4" s="72">
        <f t="shared" si="0"/>
        <v>5</v>
      </c>
      <c r="Q4" s="73">
        <f t="shared" si="0"/>
        <v>6</v>
      </c>
      <c r="R4" s="71">
        <f t="shared" si="0"/>
        <v>7</v>
      </c>
      <c r="S4" s="72">
        <f t="shared" si="0"/>
        <v>8</v>
      </c>
      <c r="T4" s="73">
        <f t="shared" si="0"/>
        <v>9</v>
      </c>
      <c r="U4" s="71">
        <f t="shared" si="0"/>
        <v>10</v>
      </c>
      <c r="V4" s="72">
        <f t="shared" si="0"/>
        <v>11</v>
      </c>
      <c r="W4" s="73">
        <f t="shared" si="0"/>
        <v>12</v>
      </c>
      <c r="X4" s="71">
        <f t="shared" si="0"/>
        <v>13</v>
      </c>
      <c r="Y4" s="72">
        <f t="shared" si="0"/>
        <v>14</v>
      </c>
      <c r="Z4" s="73">
        <f t="shared" si="0"/>
        <v>15</v>
      </c>
      <c r="AA4" s="71">
        <f t="shared" si="0"/>
        <v>16</v>
      </c>
      <c r="AB4" s="72">
        <f>AA4+1</f>
        <v>17</v>
      </c>
      <c r="AC4" s="73">
        <f t="shared" si="0"/>
        <v>18</v>
      </c>
      <c r="AD4" s="71">
        <f t="shared" si="0"/>
        <v>19</v>
      </c>
      <c r="AE4" s="72">
        <f t="shared" si="0"/>
        <v>20</v>
      </c>
      <c r="AF4" s="73">
        <f t="shared" si="0"/>
        <v>21</v>
      </c>
    </row>
    <row r="5" spans="2:32" ht="11.25">
      <c r="B5" s="7"/>
      <c r="J5" s="67" t="s">
        <v>39</v>
      </c>
      <c r="L5" s="74">
        <f>Forecast_Data_BA!$G$14+L$8-1</f>
        <v>2012</v>
      </c>
      <c r="M5" s="75">
        <f>Forecast_Data_BA!$G$14+M$8-1</f>
        <v>2012</v>
      </c>
      <c r="N5" s="76">
        <f>Forecast_Data_BA!$G$14+N$8-1</f>
        <v>2012</v>
      </c>
      <c r="O5" s="74">
        <f>Forecast_Data_BA!$G$14+O$8-1</f>
        <v>2013</v>
      </c>
      <c r="P5" s="75">
        <f>Forecast_Data_BA!$G$14+P$8-1</f>
        <v>2013</v>
      </c>
      <c r="Q5" s="76">
        <f>Forecast_Data_BA!$G$14+Q$8-1</f>
        <v>2013</v>
      </c>
      <c r="R5" s="74">
        <f>Forecast_Data_BA!$G$14+R$8-1</f>
        <v>2014</v>
      </c>
      <c r="S5" s="75">
        <f>Forecast_Data_BA!$G$14+S$8-1</f>
        <v>2014</v>
      </c>
      <c r="T5" s="76">
        <f>Forecast_Data_BA!$G$14+T$8-1</f>
        <v>2014</v>
      </c>
      <c r="U5" s="74">
        <f>Forecast_Data_BA!$G$14+U$8-1</f>
        <v>2015</v>
      </c>
      <c r="V5" s="75">
        <f>Forecast_Data_BA!$G$14+V$8-1</f>
        <v>2015</v>
      </c>
      <c r="W5" s="76">
        <f>Forecast_Data_BA!$G$14+W$8-1</f>
        <v>2015</v>
      </c>
      <c r="X5" s="74">
        <f>Forecast_Data_BA!$G$14+X$8-1</f>
        <v>2016</v>
      </c>
      <c r="Y5" s="75">
        <f>Forecast_Data_BA!$G$14+Y$8-1</f>
        <v>2016</v>
      </c>
      <c r="Z5" s="76">
        <f>Forecast_Data_BA!$G$14+Z$8-1</f>
        <v>2016</v>
      </c>
      <c r="AA5" s="74">
        <f>Forecast_Data_BA!$G$14+AA$8-1</f>
        <v>2017</v>
      </c>
      <c r="AB5" s="75">
        <f>Forecast_Data_BA!$G$14+AB$8-1</f>
        <v>2017</v>
      </c>
      <c r="AC5" s="76">
        <f>Forecast_Data_BA!$G$14+AC$8-1</f>
        <v>2017</v>
      </c>
      <c r="AD5" s="74">
        <f>Forecast_Data_BA!$G$14+AD$8-1</f>
        <v>2018</v>
      </c>
      <c r="AE5" s="75">
        <f>Forecast_Data_BA!$G$14+AE$8-1</f>
        <v>2018</v>
      </c>
      <c r="AF5" s="76">
        <f>Forecast_Data_BA!$G$14+AF$8-1</f>
        <v>2018</v>
      </c>
    </row>
    <row r="6" spans="10:32" ht="11.25">
      <c r="J6" s="67" t="s">
        <v>54</v>
      </c>
      <c r="L6" s="74" t="str">
        <f>INDEX(LU_Rep_Descr,L$7)</f>
        <v>Budget</v>
      </c>
      <c r="M6" s="75" t="str">
        <f>INDEX(LU_Rep_Descr,M$7)</f>
        <v>Act. / Ref'cast</v>
      </c>
      <c r="N6" s="76" t="str">
        <f>INDEX(LU_Rep_Descr,N$7)</f>
        <v>Variance</v>
      </c>
      <c r="O6" s="74" t="str">
        <f>INDEX(LU_Rep_Descr,O$7)</f>
        <v>Budget</v>
      </c>
      <c r="P6" s="75" t="str">
        <f>INDEX(LU_Rep_Descr,P$7)</f>
        <v>Act. / Ref'cast</v>
      </c>
      <c r="Q6" s="76" t="str">
        <f>INDEX(LU_Rep_Descr,Q$7)</f>
        <v>Variance</v>
      </c>
      <c r="R6" s="74" t="str">
        <f>INDEX(LU_Rep_Descr,R$7)</f>
        <v>Budget</v>
      </c>
      <c r="S6" s="75" t="str">
        <f>INDEX(LU_Rep_Descr,S$7)</f>
        <v>Act. / Ref'cast</v>
      </c>
      <c r="T6" s="76" t="str">
        <f>INDEX(LU_Rep_Descr,T$7)</f>
        <v>Variance</v>
      </c>
      <c r="U6" s="74" t="str">
        <f>INDEX(LU_Rep_Descr,U$7)</f>
        <v>Budget</v>
      </c>
      <c r="V6" s="75" t="str">
        <f>INDEX(LU_Rep_Descr,V$7)</f>
        <v>Act. / Ref'cast</v>
      </c>
      <c r="W6" s="76" t="str">
        <f>INDEX(LU_Rep_Descr,W$7)</f>
        <v>Variance</v>
      </c>
      <c r="X6" s="74" t="str">
        <f>INDEX(LU_Rep_Descr,X$7)</f>
        <v>Budget</v>
      </c>
      <c r="Y6" s="75" t="str">
        <f>INDEX(LU_Rep_Descr,Y$7)</f>
        <v>Act. / Ref'cast</v>
      </c>
      <c r="Z6" s="76" t="str">
        <f>INDEX(LU_Rep_Descr,Z$7)</f>
        <v>Variance</v>
      </c>
      <c r="AA6" s="74" t="str">
        <f>INDEX(LU_Rep_Descr,AA$7)</f>
        <v>Budget</v>
      </c>
      <c r="AB6" s="75" t="str">
        <f>INDEX(LU_Rep_Descr,AB$7)</f>
        <v>Act. / Ref'cast</v>
      </c>
      <c r="AC6" s="76" t="str">
        <f>INDEX(LU_Rep_Descr,AC$7)</f>
        <v>Variance</v>
      </c>
      <c r="AD6" s="74" t="str">
        <f>INDEX(LU_Rep_Descr,AD$7)</f>
        <v>Budget</v>
      </c>
      <c r="AE6" s="75" t="str">
        <f>INDEX(LU_Rep_Descr,AE$7)</f>
        <v>Act. / Ref'cast</v>
      </c>
      <c r="AF6" s="76" t="str">
        <f>INDEX(LU_Rep_Descr,AF$7)</f>
        <v>Variance</v>
      </c>
    </row>
    <row r="7" spans="10:32" ht="11.25" outlineLevel="1">
      <c r="J7" s="67" t="s">
        <v>67</v>
      </c>
      <c r="L7" s="91">
        <f>MOD(L$4,List_Depth)+IF(MOD(L$4,List_Depth)=0,List_Depth,0)</f>
        <v>1</v>
      </c>
      <c r="M7" s="92">
        <f aca="true" t="shared" si="1" ref="M7:AF7">MOD(M$4,List_Depth)+IF(MOD(M$4,List_Depth)=0,List_Depth,0)</f>
        <v>2</v>
      </c>
      <c r="N7" s="93">
        <f t="shared" si="1"/>
        <v>3</v>
      </c>
      <c r="O7" s="92">
        <f t="shared" si="1"/>
        <v>1</v>
      </c>
      <c r="P7" s="92">
        <f t="shared" si="1"/>
        <v>2</v>
      </c>
      <c r="Q7" s="93">
        <f t="shared" si="1"/>
        <v>3</v>
      </c>
      <c r="R7" s="92">
        <f t="shared" si="1"/>
        <v>1</v>
      </c>
      <c r="S7" s="92">
        <f t="shared" si="1"/>
        <v>2</v>
      </c>
      <c r="T7" s="93">
        <f t="shared" si="1"/>
        <v>3</v>
      </c>
      <c r="U7" s="92">
        <f t="shared" si="1"/>
        <v>1</v>
      </c>
      <c r="V7" s="92">
        <f t="shared" si="1"/>
        <v>2</v>
      </c>
      <c r="W7" s="93">
        <f t="shared" si="1"/>
        <v>3</v>
      </c>
      <c r="X7" s="92">
        <f t="shared" si="1"/>
        <v>1</v>
      </c>
      <c r="Y7" s="92">
        <f t="shared" si="1"/>
        <v>2</v>
      </c>
      <c r="Z7" s="93">
        <f t="shared" si="1"/>
        <v>3</v>
      </c>
      <c r="AA7" s="92">
        <f t="shared" si="1"/>
        <v>1</v>
      </c>
      <c r="AB7" s="92">
        <f t="shared" si="1"/>
        <v>2</v>
      </c>
      <c r="AC7" s="93">
        <f t="shared" si="1"/>
        <v>3</v>
      </c>
      <c r="AD7" s="92">
        <f t="shared" si="1"/>
        <v>1</v>
      </c>
      <c r="AE7" s="92">
        <f t="shared" si="1"/>
        <v>2</v>
      </c>
      <c r="AF7" s="93">
        <f t="shared" si="1"/>
        <v>3</v>
      </c>
    </row>
    <row r="8" spans="10:32" ht="11.25" outlineLevel="1">
      <c r="J8" s="67" t="s">
        <v>69</v>
      </c>
      <c r="L8" s="88">
        <f>ROUNDUP(L$4/List_Depth,0)</f>
        <v>1</v>
      </c>
      <c r="M8" s="89">
        <f>ROUNDUP(M$4/List_Depth,0)</f>
        <v>1</v>
      </c>
      <c r="N8" s="90">
        <f>ROUNDUP(N$4/List_Depth,0)</f>
        <v>1</v>
      </c>
      <c r="O8" s="88">
        <f>ROUNDUP(O$4/List_Depth,0)</f>
        <v>2</v>
      </c>
      <c r="P8" s="89">
        <f>ROUNDUP(P$4/List_Depth,0)</f>
        <v>2</v>
      </c>
      <c r="Q8" s="90">
        <f>ROUNDUP(Q$4/List_Depth,0)</f>
        <v>2</v>
      </c>
      <c r="R8" s="88">
        <f>ROUNDUP(R$4/List_Depth,0)</f>
        <v>3</v>
      </c>
      <c r="S8" s="89">
        <f>ROUNDUP(S$4/List_Depth,0)</f>
        <v>3</v>
      </c>
      <c r="T8" s="90">
        <f>ROUNDUP(T$4/List_Depth,0)</f>
        <v>3</v>
      </c>
      <c r="U8" s="88">
        <f>ROUNDUP(U$4/List_Depth,0)</f>
        <v>4</v>
      </c>
      <c r="V8" s="89">
        <f>ROUNDUP(V$4/List_Depth,0)</f>
        <v>4</v>
      </c>
      <c r="W8" s="90">
        <f>ROUNDUP(W$4/List_Depth,0)</f>
        <v>4</v>
      </c>
      <c r="X8" s="88">
        <f>ROUNDUP(X$4/List_Depth,0)</f>
        <v>5</v>
      </c>
      <c r="Y8" s="89">
        <f>ROUNDUP(Y$4/List_Depth,0)</f>
        <v>5</v>
      </c>
      <c r="Z8" s="90">
        <f>ROUNDUP(Z$4/List_Depth,0)</f>
        <v>5</v>
      </c>
      <c r="AA8" s="88">
        <f>ROUNDUP(AA$4/List_Depth,0)</f>
        <v>6</v>
      </c>
      <c r="AB8" s="89">
        <f>ROUNDUP(AB$4/List_Depth,0)</f>
        <v>6</v>
      </c>
      <c r="AC8" s="90">
        <f>ROUNDUP(AC$4/List_Depth,0)</f>
        <v>6</v>
      </c>
      <c r="AD8" s="88">
        <f>ROUNDUP(AD$4/List_Depth,0)</f>
        <v>7</v>
      </c>
      <c r="AE8" s="89">
        <f>ROUNDUP(AE$4/List_Depth,0)</f>
        <v>7</v>
      </c>
      <c r="AF8" s="90">
        <f>ROUNDUP(AF$4/List_Depth,0)</f>
        <v>7</v>
      </c>
    </row>
    <row r="9" spans="2:32" ht="11.25">
      <c r="B9" s="7"/>
      <c r="L9" s="77"/>
      <c r="M9" s="22"/>
      <c r="N9" s="78"/>
      <c r="O9" s="77"/>
      <c r="P9" s="22"/>
      <c r="Q9" s="78"/>
      <c r="R9" s="77"/>
      <c r="S9" s="22"/>
      <c r="T9" s="78"/>
      <c r="U9" s="77"/>
      <c r="V9" s="22"/>
      <c r="W9" s="78"/>
      <c r="X9" s="77"/>
      <c r="Y9" s="22"/>
      <c r="Z9" s="78"/>
      <c r="AA9" s="77"/>
      <c r="AB9" s="22"/>
      <c r="AC9" s="78"/>
      <c r="AD9" s="77"/>
      <c r="AE9" s="22"/>
      <c r="AF9" s="78"/>
    </row>
    <row r="10" spans="12:32" ht="11.25">
      <c r="L10" s="77"/>
      <c r="M10" s="22"/>
      <c r="N10" s="78"/>
      <c r="O10" s="77"/>
      <c r="P10" s="22"/>
      <c r="Q10" s="78"/>
      <c r="R10" s="77"/>
      <c r="S10" s="22"/>
      <c r="T10" s="78"/>
      <c r="U10" s="77"/>
      <c r="V10" s="22"/>
      <c r="W10" s="78"/>
      <c r="X10" s="77"/>
      <c r="Y10" s="22"/>
      <c r="Z10" s="78"/>
      <c r="AA10" s="77"/>
      <c r="AB10" s="22"/>
      <c r="AC10" s="78"/>
      <c r="AD10" s="77"/>
      <c r="AE10" s="22"/>
      <c r="AF10" s="78"/>
    </row>
    <row r="11" spans="2:32" ht="12.75">
      <c r="B11" s="68" t="str">
        <f>B1</f>
        <v>Better Outputs Using Range Names Example</v>
      </c>
      <c r="L11" s="77"/>
      <c r="M11" s="22"/>
      <c r="N11" s="78"/>
      <c r="O11" s="77"/>
      <c r="P11" s="22"/>
      <c r="Q11" s="78"/>
      <c r="R11" s="77"/>
      <c r="S11" s="22"/>
      <c r="T11" s="78"/>
      <c r="U11" s="77"/>
      <c r="V11" s="22"/>
      <c r="W11" s="78"/>
      <c r="X11" s="77"/>
      <c r="Y11" s="22"/>
      <c r="Z11" s="78"/>
      <c r="AA11" s="77"/>
      <c r="AB11" s="22"/>
      <c r="AC11" s="78"/>
      <c r="AD11" s="77"/>
      <c r="AE11" s="22"/>
      <c r="AF11" s="78"/>
    </row>
    <row r="12" spans="12:32" ht="11.25">
      <c r="L12" s="77"/>
      <c r="M12" s="22"/>
      <c r="N12" s="78"/>
      <c r="O12" s="77"/>
      <c r="P12" s="22"/>
      <c r="Q12" s="78"/>
      <c r="R12" s="77"/>
      <c r="S12" s="22"/>
      <c r="T12" s="78"/>
      <c r="U12" s="77"/>
      <c r="V12" s="22"/>
      <c r="W12" s="78"/>
      <c r="X12" s="77"/>
      <c r="Y12" s="22"/>
      <c r="Z12" s="78"/>
      <c r="AA12" s="77"/>
      <c r="AB12" s="22"/>
      <c r="AC12" s="78"/>
      <c r="AD12" s="77"/>
      <c r="AE12" s="22"/>
      <c r="AF12" s="78"/>
    </row>
    <row r="13" spans="3:32" ht="12">
      <c r="C13" s="69" t="str">
        <f>Forecast_Data_BA!D36</f>
        <v>Sales</v>
      </c>
      <c r="L13" s="80">
        <f aca="true" ca="1" t="shared" si="2" ref="L13:AF13">OFFSET(BC_Sales_Summary,List_Number,Year_Number)</f>
        <v>8000</v>
      </c>
      <c r="M13" s="80">
        <f ca="1" t="shared" si="2"/>
        <v>8000</v>
      </c>
      <c r="N13" s="81">
        <f ca="1" t="shared" si="2"/>
        <v>0</v>
      </c>
      <c r="O13" s="80">
        <f ca="1" t="shared" si="2"/>
        <v>8160</v>
      </c>
      <c r="P13" s="80">
        <f ca="1" t="shared" si="2"/>
        <v>9000</v>
      </c>
      <c r="Q13" s="81">
        <f ca="1" t="shared" si="2"/>
        <v>840</v>
      </c>
      <c r="R13" s="80">
        <f ca="1" t="shared" si="2"/>
        <v>8404.800000000001</v>
      </c>
      <c r="S13" s="80">
        <f ca="1" t="shared" si="2"/>
        <v>8500</v>
      </c>
      <c r="T13" s="81">
        <f ca="1" t="shared" si="2"/>
        <v>95.19999999999891</v>
      </c>
      <c r="U13" s="80">
        <f ca="1" t="shared" si="2"/>
        <v>8614.92</v>
      </c>
      <c r="V13" s="80">
        <f ca="1" t="shared" si="2"/>
        <v>8712.5</v>
      </c>
      <c r="W13" s="81">
        <f ca="1" t="shared" si="2"/>
        <v>97.57999999999993</v>
      </c>
      <c r="X13" s="80">
        <f ca="1" t="shared" si="2"/>
        <v>8787.2184</v>
      </c>
      <c r="Y13" s="80">
        <f ca="1" t="shared" si="2"/>
        <v>8886.75</v>
      </c>
      <c r="Z13" s="81">
        <f ca="1" t="shared" si="2"/>
        <v>99.53160000000025</v>
      </c>
      <c r="AA13" s="80">
        <f ca="1" t="shared" si="2"/>
        <v>9050.834952</v>
      </c>
      <c r="AB13" s="80">
        <f ca="1" t="shared" si="2"/>
        <v>9153.3525</v>
      </c>
      <c r="AC13" s="81">
        <f ca="1" t="shared" si="2"/>
        <v>102.51754800000163</v>
      </c>
      <c r="AD13" s="80">
        <f ca="1" t="shared" si="2"/>
        <v>9231.851651039999</v>
      </c>
      <c r="AE13" s="80">
        <f ca="1" t="shared" si="2"/>
        <v>9336.41955</v>
      </c>
      <c r="AF13" s="81">
        <f ca="1" t="shared" si="2"/>
        <v>104.56789896000191</v>
      </c>
    </row>
    <row r="14" ht="11.25">
      <c r="S14" s="70"/>
    </row>
  </sheetData>
  <sheetProtection/>
  <mergeCells count="1">
    <mergeCell ref="B3:F3"/>
  </mergeCells>
  <hyperlinks>
    <hyperlink ref="B3" location="HL_Home" tooltip="Go to Table of Contents" display="HL_Home"/>
    <hyperlink ref="A4" location="$B$9" tooltip="Go to Top of Sheet" display="$B$9"/>
    <hyperlink ref="B4" location="'Better_Outputs_BO'!A1" tooltip="Go to Previous Sheet" display="'Better_Outputs_BO'!A1"/>
    <hyperlink ref="C4" location="'Appendix_SC'!A1" tooltip="Go to Next Sheet" display="'Appendix_SC'!A1"/>
  </hyperlinks>
  <printOptions/>
  <pageMargins left="0.393700787401575" right="0.393700787401575" top="0.5905511811023625" bottom="0.9842519685039375" header="0" footer="0.3149606299212597"/>
  <pageSetup horizontalDpi="600" verticalDpi="600" orientation="landscape" paperSize="9" scale="52" r:id="rId2"/>
  <headerFooter alignWithMargins="0">
    <oddFooter>&amp;L&amp;"Arial,Bold"&amp;7&amp;F
&amp;A
Printed: &amp;T on &amp;D&amp;C&amp;"Arial,Bold"&amp;10Page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SumProduct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Liam Bastick</dc:creator>
  <cp:keywords/>
  <dc:description/>
  <cp:lastModifiedBy>Dr Liam Bastick</cp:lastModifiedBy>
  <cp:lastPrinted>2011-08-08T04:29:49Z</cp:lastPrinted>
  <dcterms:created xsi:type="dcterms:W3CDTF">2011-02-27T04:26:20Z</dcterms:created>
  <dcterms:modified xsi:type="dcterms:W3CDTF">2011-08-08T07:07:02Z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