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AGGREGATE Analysis" sheetId="3" r:id="rId3"/>
    <sheet name="SUBTOTAL Reminder" sheetId="4" r:id="rId4"/>
    <sheet name="AGGREGATE Criteria" sheetId="5" r:id="rId5"/>
    <sheet name="AGGREGATE Example" sheetId="6" r:id="rId6"/>
    <sheet name="LARGE Example" sheetId="7" r:id="rId7"/>
  </sheets>
  <definedNames>
    <definedName name="_xlfn.AGGREGATE" hidden="1">#NAME?</definedName>
    <definedName name="_xlfn.IFERROR" hidden="1">#NAME?</definedName>
    <definedName name="AGGREGATE_Function_Number">'AGGREGATE Example'!$K$52</definedName>
    <definedName name="AGGREGATE_Option_Number">'AGGREGATE Example'!$L$52</definedName>
    <definedName name="AGGREGATE_Range">'AGGREGATE Example'!$I$14:$I$49</definedName>
    <definedName name="Excluded" localSheetId="4">'AGGREGATE Criteria'!$G$15:$G$25</definedName>
    <definedName name="Excluded">'SUBTOTAL Reminder'!$M$15:$M$25</definedName>
    <definedName name="Function" localSheetId="4">'AGGREGATE Criteria'!$H$15:$H$25</definedName>
    <definedName name="Function">'SUBTOTAL Reminder'!$N$15:$N$25</definedName>
    <definedName name="HL_Home">'Contents'!$B$1</definedName>
    <definedName name="Included" localSheetId="4">'AGGREGATE Criteria'!$F$15:$F$25</definedName>
    <definedName name="Included">'SUBTOTAL Reminder'!$L$15:$L$25</definedName>
    <definedName name="Model_Name">'GC'!$C$10</definedName>
    <definedName name="_xlnm.Print_Area" localSheetId="2">'AGGREGATE Analysis'!$B$1:$P$30</definedName>
    <definedName name="_xlnm.Print_Area" localSheetId="4">'AGGREGATE Criteria'!$A$1:$M$35</definedName>
    <definedName name="_xlnm.Print_Area" localSheetId="5">'AGGREGATE Example'!$A$1:$P$59</definedName>
    <definedName name="_xlnm.Print_Area" localSheetId="1">'Contents'!$B$1:$Q$14</definedName>
    <definedName name="_xlnm.Print_Area" localSheetId="0">'GC'!$B$1:$P$30</definedName>
    <definedName name="_xlnm.Print_Area" localSheetId="3">'SUBTOTAL Reminder'!$A$1:$O$45</definedName>
    <definedName name="_xlnm.Print_Titles" localSheetId="4">'AGGREGATE Criteria'!$1:$5</definedName>
    <definedName name="_xlnm.Print_Titles" localSheetId="5">'AGGREGATE Example'!$1:$5</definedName>
    <definedName name="_xlnm.Print_Titles" localSheetId="1">'Contents'!$1:$7</definedName>
    <definedName name="_xlnm.Print_Titles" localSheetId="3">'SUBTOTAL Reminder'!$1:$5</definedName>
    <definedName name="SUBTOTAL_Function_Number" localSheetId="4">'AGGREGATE Criteria'!$G$28</definedName>
    <definedName name="SUBTOTAL_Function_Number">'SUBTOTAL Reminder'!$M$39</definedName>
    <definedName name="SUBTOTAL_Range">'SUBTOTAL Reminder'!$I$15:$I$35</definedName>
  </definedNames>
  <calcPr fullCalcOnLoad="1"/>
</workbook>
</file>

<file path=xl/sharedStrings.xml><?xml version="1.0" encoding="utf-8"?>
<sst xmlns="http://schemas.openxmlformats.org/spreadsheetml/2006/main" count="265" uniqueCount="103">
  <si>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</si>
  <si>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</si>
  <si>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</si>
  <si>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</si>
  <si>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</si>
  <si>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</si>
  <si>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</si>
  <si>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</si>
  <si>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</si>
  <si>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</si>
  <si>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</si>
  <si>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</si>
  <si>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</si>
  <si>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</si>
  <si>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</si>
  <si>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</si>
  <si>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</si>
  <si>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</si>
  <si>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</si>
  <si>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</si>
  <si>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</si>
  <si>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</si>
  <si>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</si>
  <si>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Simple Example</t>
  </si>
  <si>
    <t>Requirement</t>
  </si>
  <si>
    <t>Date</t>
  </si>
  <si>
    <t>Customer</t>
  </si>
  <si>
    <t>Product</t>
  </si>
  <si>
    <t>Annie</t>
  </si>
  <si>
    <t>Brad</t>
  </si>
  <si>
    <t>Charlie</t>
  </si>
  <si>
    <t>Dipak</t>
  </si>
  <si>
    <t>A</t>
  </si>
  <si>
    <t>B</t>
  </si>
  <si>
    <t>D</t>
  </si>
  <si>
    <t>Price</t>
  </si>
  <si>
    <t>Function</t>
  </si>
  <si>
    <t>AVERAGE</t>
  </si>
  <si>
    <t>COUNT</t>
  </si>
  <si>
    <t>COUNTA</t>
  </si>
  <si>
    <t>MAX</t>
  </si>
  <si>
    <t>MIN</t>
  </si>
  <si>
    <t>PRODUCT</t>
  </si>
  <si>
    <t>STDEV</t>
  </si>
  <si>
    <t>STDEVP</t>
  </si>
  <si>
    <t>SUM</t>
  </si>
  <si>
    <t>VAR</t>
  </si>
  <si>
    <t>VARP</t>
  </si>
  <si>
    <t>Hidden Values</t>
  </si>
  <si>
    <t>Included</t>
  </si>
  <si>
    <t>Excluded</t>
  </si>
  <si>
    <t>SUBTOTAL Function Number</t>
  </si>
  <si>
    <t>b.</t>
  </si>
  <si>
    <t>c.</t>
  </si>
  <si>
    <t>Comparison</t>
  </si>
  <si>
    <t>SUBTOTAL</t>
  </si>
  <si>
    <t>AGGREGATE</t>
  </si>
  <si>
    <t>SUBTOTAL Reminder</t>
  </si>
  <si>
    <t>Optional Argument Required</t>
  </si>
  <si>
    <t>STDEV.S</t>
  </si>
  <si>
    <t>STDEV.P</t>
  </si>
  <si>
    <t>VAR.S</t>
  </si>
  <si>
    <t>VAR.P</t>
  </si>
  <si>
    <t>MODE.SNGL</t>
  </si>
  <si>
    <t>LARGE</t>
  </si>
  <si>
    <t>SMALL</t>
  </si>
  <si>
    <t>PERCENTILE.INC</t>
  </si>
  <si>
    <t>QUARTILE.INC</t>
  </si>
  <si>
    <t>PERCENTILE.EXC</t>
  </si>
  <si>
    <t>QUARTILE.EXC</t>
  </si>
  <si>
    <t>MEDIAN</t>
  </si>
  <si>
    <t>LARGE(Array,k)</t>
  </si>
  <si>
    <t>PERCENTILE.INC(Array,k)</t>
  </si>
  <si>
    <t>PERCENTILE.EXC(Array,k)</t>
  </si>
  <si>
    <t>SMALL(Array.k)</t>
  </si>
  <si>
    <t>QUARTILE.INC(Array,Quart)</t>
  </si>
  <si>
    <t>QUARTILE.EXC(Array,Quart)</t>
  </si>
  <si>
    <t>Value</t>
  </si>
  <si>
    <t>Explanation</t>
  </si>
  <si>
    <r>
      <t xml:space="preserve">Ignore nested </t>
    </r>
    <r>
      <rPr>
        <b/>
        <sz val="8"/>
        <color indexed="60"/>
        <rFont val="Arial"/>
        <family val="2"/>
      </rPr>
      <t>SUBTOTAL</t>
    </r>
    <r>
      <rPr>
        <sz val="8"/>
        <color indexed="60"/>
        <rFont val="Arial"/>
        <family val="2"/>
      </rPr>
      <t xml:space="preserve"> and </t>
    </r>
    <r>
      <rPr>
        <b/>
        <sz val="8"/>
        <color indexed="60"/>
        <rFont val="Arial"/>
        <family val="2"/>
      </rPr>
      <t>AGGREGATE</t>
    </r>
    <r>
      <rPr>
        <sz val="8"/>
        <color indexed="60"/>
        <rFont val="Arial"/>
        <family val="2"/>
      </rPr>
      <t xml:space="preserve"> functions</t>
    </r>
  </si>
  <si>
    <r>
      <t xml:space="preserve">Ignore nested </t>
    </r>
    <r>
      <rPr>
        <b/>
        <sz val="8"/>
        <color indexed="60"/>
        <rFont val="Arial"/>
        <family val="2"/>
      </rPr>
      <t>SUBTOTAL</t>
    </r>
    <r>
      <rPr>
        <sz val="8"/>
        <color indexed="60"/>
        <rFont val="Arial"/>
        <family val="2"/>
      </rPr>
      <t xml:space="preserve">, </t>
    </r>
    <r>
      <rPr>
        <b/>
        <sz val="8"/>
        <color indexed="60"/>
        <rFont val="Arial"/>
        <family val="2"/>
      </rPr>
      <t>AGGREGATE</t>
    </r>
    <r>
      <rPr>
        <sz val="8"/>
        <color indexed="60"/>
        <rFont val="Arial"/>
        <family val="2"/>
      </rPr>
      <t xml:space="preserve"> functions and hidden rows</t>
    </r>
  </si>
  <si>
    <r>
      <t xml:space="preserve">Ignore nested </t>
    </r>
    <r>
      <rPr>
        <b/>
        <sz val="8"/>
        <color indexed="60"/>
        <rFont val="Arial"/>
        <family val="2"/>
      </rPr>
      <t>SUBTOTAL</t>
    </r>
    <r>
      <rPr>
        <sz val="8"/>
        <color indexed="60"/>
        <rFont val="Arial"/>
        <family val="2"/>
      </rPr>
      <t xml:space="preserve">, </t>
    </r>
    <r>
      <rPr>
        <b/>
        <sz val="8"/>
        <color indexed="60"/>
        <rFont val="Arial"/>
        <family val="2"/>
      </rPr>
      <t>AGGREGATE</t>
    </r>
    <r>
      <rPr>
        <sz val="8"/>
        <color indexed="60"/>
        <rFont val="Arial"/>
        <family val="2"/>
      </rPr>
      <t xml:space="preserve"> functions and error values</t>
    </r>
  </si>
  <si>
    <r>
      <t xml:space="preserve">Ignore nested </t>
    </r>
    <r>
      <rPr>
        <b/>
        <sz val="8"/>
        <color indexed="60"/>
        <rFont val="Arial"/>
        <family val="2"/>
      </rPr>
      <t>SUBTOTAL</t>
    </r>
    <r>
      <rPr>
        <sz val="8"/>
        <color indexed="60"/>
        <rFont val="Arial"/>
        <family val="2"/>
      </rPr>
      <t xml:space="preserve">, </t>
    </r>
    <r>
      <rPr>
        <b/>
        <sz val="8"/>
        <color indexed="60"/>
        <rFont val="Arial"/>
        <family val="2"/>
      </rPr>
      <t>AGGREGATE</t>
    </r>
    <r>
      <rPr>
        <sz val="8"/>
        <color indexed="60"/>
        <rFont val="Arial"/>
        <family val="2"/>
      </rPr>
      <t xml:space="preserve"> functions, hidden rows and error values</t>
    </r>
  </si>
  <si>
    <t>Ignore nothing</t>
  </si>
  <si>
    <t>Ignore hidden rows</t>
  </si>
  <si>
    <t>Ignore error values</t>
  </si>
  <si>
    <t>Ignore hidden rows and error values</t>
  </si>
  <si>
    <t>Function Number</t>
  </si>
  <si>
    <t>Option Number</t>
  </si>
  <si>
    <t>OVERALL</t>
  </si>
  <si>
    <t>AGGREGATE Example</t>
  </si>
  <si>
    <t>Simple illustration of Excel's AGGREGATE function compared to the SUBTOTAL function.</t>
  </si>
  <si>
    <t>SUBTOTAL and AGGREGATE analysis.</t>
  </si>
  <si>
    <t>AGGREGATE Analysis</t>
  </si>
  <si>
    <t>Simple (!) Example</t>
  </si>
  <si>
    <t>Sample Data</t>
  </si>
  <si>
    <t>Data</t>
  </si>
  <si>
    <t>dog</t>
  </si>
  <si>
    <t>Result</t>
  </si>
  <si>
    <r>
      <rPr>
        <b/>
        <sz val="8"/>
        <color indexed="10"/>
        <rFont val="Arial"/>
        <family val="2"/>
      </rPr>
      <t>K</t>
    </r>
    <r>
      <rPr>
        <sz val="8"/>
        <rFont val="Arial"/>
        <family val="0"/>
      </rPr>
      <t>th largest</t>
    </r>
  </si>
  <si>
    <t>AGGREGATE Criteria</t>
  </si>
  <si>
    <t>LARGE Example Using AGGREGATE</t>
  </si>
  <si>
    <t>d.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</si>
</sst>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  <numFmt numFmtId="208" formatCode="[$-809]dd\ mmmm\ yyyy"/>
    <numFmt numFmtId="209" formatCode="_-&quot;$&quot;* #,##0.0_-;\-&quot;$&quot;* #,##0.0_-;_-&quot;$&quot;* &quot;-&quot;_-;_-@_-"/>
    <numFmt numFmtId="210" formatCode="_-&quot;$&quot;* #,##0.00_-;\-&quot;$&quot;* #,##0.00_-;_-&quot;$&quot;* &quot;-&quot;_-;_-@_-"/>
    <numFmt numFmtId="211" formatCode="_)d\-mmm\-yy_)"/>
    <numFmt numFmtId="212" formatCode=";;;"/>
    <numFmt numFmtId="213" formatCode="_(#,##0_);\(#,##0\);_(0_)"/>
  </numFmts>
  <fonts count="73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sz val="8"/>
      <color indexed="26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theme="8" tint="-0.4999699890613556"/>
        <bgColor theme="8" tint="0.599960029125213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6" fillId="26" borderId="0" applyNumberFormat="0" applyBorder="0" applyAlignment="0" applyProtection="0"/>
    <xf numFmtId="0" fontId="57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2" fontId="54" fillId="29" borderId="4" applyAlignment="0"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2" fillId="31" borderId="2" applyNumberFormat="0" applyAlignment="0" applyProtection="0"/>
    <xf numFmtId="0" fontId="63" fillId="0" borderId="5" applyNumberFormat="0" applyFill="0" applyAlignment="0" applyProtection="0"/>
    <xf numFmtId="0" fontId="6" fillId="0" borderId="6" applyFill="0">
      <alignment horizontal="center" vertical="center"/>
      <protection/>
    </xf>
    <xf numFmtId="0" fontId="0" fillId="0" borderId="6" applyFill="0">
      <alignment horizontal="center" vertical="center"/>
      <protection/>
    </xf>
    <xf numFmtId="177" fontId="0" fillId="0" borderId="6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4" fillId="32" borderId="0" applyNumberFormat="0" applyBorder="0" applyAlignment="0" applyProtection="0"/>
    <xf numFmtId="0" fontId="0" fillId="33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6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114" applyFont="1">
      <alignment horizontal="left" vertical="center"/>
      <protection/>
    </xf>
    <xf numFmtId="0" fontId="22" fillId="0" borderId="0" xfId="72" applyFont="1" applyAlignment="1">
      <alignment horizontal="left" vertical="center"/>
      <protection/>
    </xf>
    <xf numFmtId="0" fontId="23" fillId="0" borderId="0" xfId="73" applyFont="1" applyAlignment="1">
      <alignment horizontal="left" vertical="center"/>
      <protection/>
    </xf>
    <xf numFmtId="0" fontId="3" fillId="0" borderId="0" xfId="83" applyFont="1">
      <alignment horizontal="left" vertical="center"/>
      <protection/>
    </xf>
    <xf numFmtId="0" fontId="24" fillId="0" borderId="0" xfId="73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4" applyFont="1" applyProtection="1">
      <alignment horizontal="left" vertical="center"/>
      <protection locked="0"/>
    </xf>
    <xf numFmtId="0" fontId="8" fillId="0" borderId="0" xfId="75" applyAlignment="1">
      <alignment horizontal="right" vertical="center"/>
      <protection locked="0"/>
    </xf>
    <xf numFmtId="0" fontId="0" fillId="34" borderId="0" xfId="0" applyFill="1" applyAlignment="1">
      <alignment/>
    </xf>
    <xf numFmtId="0" fontId="3" fillId="34" borderId="0" xfId="83" applyFont="1" applyFill="1">
      <alignment horizontal="left" vertical="center"/>
      <protection/>
    </xf>
    <xf numFmtId="0" fontId="21" fillId="34" borderId="0" xfId="114" applyFont="1" applyFill="1">
      <alignment horizontal="left" vertical="center"/>
      <protection/>
    </xf>
    <xf numFmtId="0" fontId="0" fillId="34" borderId="0" xfId="0" applyFill="1" applyAlignment="1" applyProtection="1">
      <alignment/>
      <protection locked="0"/>
    </xf>
    <xf numFmtId="0" fontId="8" fillId="34" borderId="0" xfId="75" applyFill="1">
      <alignment horizontal="center" vertical="center"/>
      <protection locked="0"/>
    </xf>
    <xf numFmtId="0" fontId="28" fillId="0" borderId="0" xfId="113" applyFont="1">
      <alignment horizontal="left" vertical="center"/>
      <protection/>
    </xf>
    <xf numFmtId="0" fontId="27" fillId="34" borderId="0" xfId="73" applyFont="1" applyFill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8" fillId="0" borderId="0" xfId="75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10" xfId="70" applyFont="1" applyBorder="1" applyAlignment="1">
      <alignment horizontal="left" vertical="center"/>
      <protection/>
    </xf>
    <xf numFmtId="0" fontId="26" fillId="0" borderId="10" xfId="70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0" fillId="0" borderId="0" xfId="118" applyNumberFormat="1" applyFont="1" applyAlignment="1">
      <alignment horizontal="center" vertical="center"/>
      <protection locked="0"/>
    </xf>
    <xf numFmtId="0" fontId="31" fillId="0" borderId="0" xfId="71" applyFont="1" applyAlignment="1">
      <alignment horizontal="left" vertical="center"/>
      <protection/>
    </xf>
    <xf numFmtId="177" fontId="31" fillId="0" borderId="11" xfId="71" applyNumberFormat="1" applyFont="1" applyBorder="1" applyAlignment="1">
      <alignment horizontal="center" vertical="center"/>
      <protection/>
    </xf>
    <xf numFmtId="0" fontId="21" fillId="0" borderId="0" xfId="114" applyFont="1">
      <alignment horizontal="left" vertical="center"/>
      <protection/>
    </xf>
    <xf numFmtId="0" fontId="32" fillId="0" borderId="0" xfId="83" applyFont="1">
      <alignment horizontal="left" vertical="center"/>
      <protection/>
    </xf>
    <xf numFmtId="0" fontId="22" fillId="0" borderId="0" xfId="72" applyFont="1" applyAlignment="1">
      <alignment horizontal="left" vertical="center"/>
      <protection/>
    </xf>
    <xf numFmtId="0" fontId="23" fillId="0" borderId="0" xfId="73" applyFont="1" applyAlignment="1">
      <alignment horizontal="left" vertical="center"/>
      <protection/>
    </xf>
    <xf numFmtId="0" fontId="4" fillId="34" borderId="0" xfId="70" applyFont="1" applyFill="1">
      <alignment vertical="center"/>
      <protection/>
    </xf>
    <xf numFmtId="0" fontId="31" fillId="34" borderId="0" xfId="71" applyFont="1" applyFill="1">
      <alignment vertical="center"/>
      <protection/>
    </xf>
    <xf numFmtId="177" fontId="29" fillId="0" borderId="0" xfId="116" applyNumberFormat="1" applyFont="1" applyAlignment="1" quotePrefix="1">
      <alignment horizontal="center" vertical="center"/>
      <protection locked="0"/>
    </xf>
    <xf numFmtId="0" fontId="23" fillId="0" borderId="1" xfId="46" applyNumberFormat="1" applyFont="1" applyAlignment="1">
      <alignment horizontal="center" vertical="center"/>
      <protection locked="0"/>
    </xf>
    <xf numFmtId="0" fontId="23" fillId="0" borderId="12" xfId="46" applyNumberFormat="1" applyFont="1" applyBorder="1" applyAlignment="1">
      <alignment horizontal="center" vertical="center"/>
      <protection locked="0"/>
    </xf>
    <xf numFmtId="14" fontId="23" fillId="0" borderId="12" xfId="46" applyNumberFormat="1" applyFont="1" applyBorder="1" applyAlignment="1" applyProtection="1">
      <alignment horizontal="center" vertical="center"/>
      <protection/>
    </xf>
    <xf numFmtId="14" fontId="23" fillId="0" borderId="1" xfId="46" applyNumberFormat="1" applyFont="1" applyAlignment="1" applyProtection="1">
      <alignment horizontal="center" vertical="center"/>
      <protection/>
    </xf>
    <xf numFmtId="0" fontId="55" fillId="20" borderId="6" xfId="33" applyBorder="1" applyAlignment="1">
      <alignment horizontal="center"/>
    </xf>
    <xf numFmtId="169" fontId="23" fillId="0" borderId="12" xfId="64" applyFont="1" applyBorder="1" applyAlignment="1" applyProtection="1">
      <alignment horizontal="center" vertical="center"/>
      <protection locked="0"/>
    </xf>
    <xf numFmtId="169" fontId="23" fillId="0" borderId="1" xfId="64" applyFont="1" applyBorder="1" applyAlignment="1" applyProtection="1">
      <alignment horizontal="center" vertical="center"/>
      <protection locked="0"/>
    </xf>
    <xf numFmtId="177" fontId="23" fillId="10" borderId="6" xfId="110" applyNumberFormat="1" applyFont="1" applyFill="1" applyBorder="1" applyAlignment="1">
      <alignment horizontal="center" vertical="center"/>
      <protection/>
    </xf>
    <xf numFmtId="0" fontId="23" fillId="11" borderId="6" xfId="73" applyFont="1" applyFill="1" applyBorder="1" applyAlignment="1">
      <alignment horizontal="center" vertical="center"/>
      <protection/>
    </xf>
    <xf numFmtId="0" fontId="26" fillId="35" borderId="0" xfId="70" applyFont="1" applyFill="1" applyAlignment="1">
      <alignment horizontal="right" vertical="center"/>
      <protection/>
    </xf>
    <xf numFmtId="212" fontId="69" fillId="29" borderId="4" xfId="66" applyFont="1" applyAlignment="1">
      <alignment/>
      <protection/>
    </xf>
    <xf numFmtId="213" fontId="23" fillId="10" borderId="6" xfId="110" applyNumberFormat="1" applyFont="1" applyFill="1" applyBorder="1" applyAlignment="1">
      <alignment horizontal="center" vertical="center"/>
      <protection/>
    </xf>
    <xf numFmtId="177" fontId="23" fillId="10" borderId="6" xfId="110" applyNumberFormat="1" applyFont="1" applyFill="1" applyBorder="1" applyAlignment="1">
      <alignment horizontal="left" vertical="center"/>
      <protection/>
    </xf>
    <xf numFmtId="0" fontId="23" fillId="11" borderId="6" xfId="73" applyFont="1" applyFill="1" applyBorder="1" applyAlignment="1">
      <alignment horizontal="left" vertical="center"/>
      <protection/>
    </xf>
    <xf numFmtId="0" fontId="70" fillId="34" borderId="0" xfId="0" applyFont="1" applyFill="1" applyAlignment="1">
      <alignment/>
    </xf>
    <xf numFmtId="169" fontId="0" fillId="34" borderId="0" xfId="0" applyNumberFormat="1" applyFill="1" applyAlignment="1">
      <alignment/>
    </xf>
    <xf numFmtId="14" fontId="23" fillId="16" borderId="1" xfId="46" applyNumberFormat="1" applyFont="1" applyFill="1" applyAlignment="1" applyProtection="1">
      <alignment horizontal="center" vertical="center"/>
      <protection/>
    </xf>
    <xf numFmtId="0" fontId="23" fillId="16" borderId="1" xfId="46" applyNumberFormat="1" applyFont="1" applyFill="1" applyAlignment="1">
      <alignment horizontal="center" vertical="center"/>
      <protection locked="0"/>
    </xf>
    <xf numFmtId="14" fontId="23" fillId="12" borderId="1" xfId="46" applyNumberFormat="1" applyFont="1" applyFill="1" applyAlignment="1" applyProtection="1">
      <alignment horizontal="center" vertical="center"/>
      <protection/>
    </xf>
    <xf numFmtId="0" fontId="23" fillId="12" borderId="1" xfId="46" applyNumberFormat="1" applyFont="1" applyFill="1" applyAlignment="1">
      <alignment horizontal="center" vertical="center"/>
      <protection locked="0"/>
    </xf>
    <xf numFmtId="169" fontId="23" fillId="16" borderId="1" xfId="64" applyFont="1" applyFill="1" applyBorder="1" applyAlignment="1" applyProtection="1">
      <alignment horizontal="center" vertical="center"/>
      <protection/>
    </xf>
    <xf numFmtId="169" fontId="23" fillId="12" borderId="1" xfId="64" applyFont="1" applyFill="1" applyBorder="1" applyAlignment="1" applyProtection="1">
      <alignment horizontal="center" vertical="center"/>
      <protection/>
    </xf>
    <xf numFmtId="169" fontId="23" fillId="0" borderId="1" xfId="64" applyFont="1" applyBorder="1" applyAlignment="1" applyProtection="1">
      <alignment horizontal="center" vertical="center"/>
      <protection/>
    </xf>
    <xf numFmtId="0" fontId="7" fillId="0" borderId="0" xfId="77">
      <alignment horizontal="left" vertical="center"/>
      <protection locked="0"/>
    </xf>
    <xf numFmtId="177" fontId="11" fillId="0" borderId="0" xfId="118" applyNumberFormat="1" applyAlignment="1" quotePrefix="1">
      <alignment horizontal="right" vertical="center"/>
      <protection locked="0"/>
    </xf>
    <xf numFmtId="177" fontId="11" fillId="0" borderId="0" xfId="118" applyNumberFormat="1" quotePrefix="1">
      <alignment horizontal="left" vertical="center"/>
      <protection locked="0"/>
    </xf>
    <xf numFmtId="177" fontId="33" fillId="0" borderId="0" xfId="118" applyNumberFormat="1" applyFont="1" quotePrefix="1">
      <alignment horizontal="left" vertical="center"/>
      <protection locked="0"/>
    </xf>
    <xf numFmtId="0" fontId="7" fillId="34" borderId="0" xfId="77" applyFill="1" applyAlignment="1">
      <alignment horizontal="left" vertical="center"/>
      <protection locked="0"/>
    </xf>
    <xf numFmtId="0" fontId="55" fillId="20" borderId="13" xfId="33" applyBorder="1" applyAlignment="1">
      <alignment horizontal="center"/>
    </xf>
    <xf numFmtId="0" fontId="55" fillId="20" borderId="14" xfId="33" applyBorder="1" applyAlignment="1">
      <alignment horizontal="center"/>
    </xf>
    <xf numFmtId="0" fontId="27" fillId="0" borderId="0" xfId="73" applyFont="1" applyFill="1" applyAlignment="1" applyProtection="1">
      <alignment horizontal="left" vertical="center"/>
      <protection locked="0"/>
    </xf>
    <xf numFmtId="0" fontId="21" fillId="0" borderId="0" xfId="114" applyFont="1" applyFill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83" applyFont="1" applyFill="1">
      <alignment horizontal="left" vertical="center"/>
      <protection/>
    </xf>
    <xf numFmtId="0" fontId="7" fillId="0" borderId="0" xfId="77" applyFill="1" applyAlignment="1">
      <alignment horizontal="left" vertical="center"/>
      <protection locked="0"/>
    </xf>
    <xf numFmtId="0" fontId="8" fillId="0" borderId="0" xfId="75" applyFill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70" applyFont="1" applyFill="1">
      <alignment vertical="center"/>
      <protection/>
    </xf>
    <xf numFmtId="0" fontId="31" fillId="0" borderId="0" xfId="71" applyFont="1" applyFill="1">
      <alignment vertical="center"/>
      <protection/>
    </xf>
    <xf numFmtId="0" fontId="23" fillId="0" borderId="1" xfId="46" applyNumberFormat="1" applyFont="1" applyBorder="1" applyAlignment="1">
      <alignment horizontal="center" vertical="center"/>
      <protection locked="0"/>
    </xf>
    <xf numFmtId="0" fontId="6" fillId="0" borderId="0" xfId="0" applyFont="1" applyAlignment="1">
      <alignment/>
    </xf>
    <xf numFmtId="0" fontId="71" fillId="32" borderId="6" xfId="84" applyFont="1" applyBorder="1" applyAlignment="1">
      <alignment horizontal="center"/>
    </xf>
    <xf numFmtId="210" fontId="72" fillId="11" borderId="6" xfId="24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72" fillId="36" borderId="1" xfId="46" applyNumberFormat="1" applyFont="1" applyFill="1" applyBorder="1" applyAlignment="1">
      <alignment horizontal="center" vertical="center"/>
      <protection locked="0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mpty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yperlink Arrow" xfId="75"/>
    <cellStyle name="Hyperlink Check" xfId="76"/>
    <cellStyle name="Hyperlink Text" xfId="77"/>
    <cellStyle name="Input" xfId="78"/>
    <cellStyle name="Linked Cell" xfId="79"/>
    <cellStyle name="Lookup Table Heading" xfId="80"/>
    <cellStyle name="Lookup Table Label" xfId="81"/>
    <cellStyle name="Lookup Table Number" xfId="82"/>
    <cellStyle name="Model Name" xfId="83"/>
    <cellStyle name="Neutral" xfId="84"/>
    <cellStyle name="Note" xfId="85"/>
    <cellStyle name="Output" xfId="86"/>
    <cellStyle name="Percent" xfId="87"/>
    <cellStyle name="Period Title" xfId="88"/>
    <cellStyle name="Presentation Currency" xfId="89"/>
    <cellStyle name="Presentation Date" xfId="90"/>
    <cellStyle name="Presentation Heading 1" xfId="91"/>
    <cellStyle name="Presentation Heading 2" xfId="92"/>
    <cellStyle name="Presentation Heading 3" xfId="93"/>
    <cellStyle name="Presentation Heading 4" xfId="94"/>
    <cellStyle name="Presentation Hyperlink Arrow" xfId="95"/>
    <cellStyle name="Presentation Hyperlink Check" xfId="96"/>
    <cellStyle name="Presentation Hyperlink Text" xfId="97"/>
    <cellStyle name="Presentation Model Name" xfId="98"/>
    <cellStyle name="Presentation Multiple" xfId="99"/>
    <cellStyle name="Presentation Normal" xfId="100"/>
    <cellStyle name="Presentation Number" xfId="101"/>
    <cellStyle name="Presentation Percentage" xfId="102"/>
    <cellStyle name="Presentation Period Title" xfId="103"/>
    <cellStyle name="Presentation Section Number" xfId="104"/>
    <cellStyle name="Presentation Sheet Title" xfId="105"/>
    <cellStyle name="Presentation Year" xfId="106"/>
    <cellStyle name="Right Currency" xfId="107"/>
    <cellStyle name="Right Date" xfId="108"/>
    <cellStyle name="Right Multiple" xfId="109"/>
    <cellStyle name="Right Number" xfId="110"/>
    <cellStyle name="Right Percentage" xfId="111"/>
    <cellStyle name="Right Year" xfId="112"/>
    <cellStyle name="Section Number" xfId="113"/>
    <cellStyle name="Sheet Title" xfId="114"/>
    <cellStyle name="Title" xfId="115"/>
    <cellStyle name="TOC 1" xfId="116"/>
    <cellStyle name="TOC 2" xfId="117"/>
    <cellStyle name="TOC 3" xfId="118"/>
    <cellStyle name="TOC 4" xfId="119"/>
    <cellStyle name="Total" xfId="120"/>
    <cellStyle name="Warning Text" xfId="121"/>
  </cellStyles>
  <dxfs count="12"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rgb="FFFFFFFF"/>
      </font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36</xdr:row>
      <xdr:rowOff>28575</xdr:rowOff>
    </xdr:from>
    <xdr:ext cx="3209925" cy="504825"/>
    <xdr:sp>
      <xdr:nvSpPr>
        <xdr:cNvPr id="1" name="Text Box 2"/>
        <xdr:cNvSpPr txBox="1">
          <a:spLocks noChangeArrowheads="1"/>
        </xdr:cNvSpPr>
      </xdr:nvSpPr>
      <xdr:spPr>
        <a:xfrm>
          <a:off x="1095375" y="4495800"/>
          <a:ext cx="3209925" cy="504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Press this button to group / ungroup and see how it affects the SUBTOTAL Function when function numbers 101 - 111 inclusive are chosen.</a:t>
          </a:r>
        </a:p>
      </xdr:txBody>
    </xdr:sp>
    <xdr:clientData/>
  </xdr:oneCellAnchor>
  <xdr:oneCellAnchor>
    <xdr:from>
      <xdr:col>12</xdr:col>
      <xdr:colOff>1495425</xdr:colOff>
      <xdr:row>40</xdr:row>
      <xdr:rowOff>95250</xdr:rowOff>
    </xdr:from>
    <xdr:ext cx="2381250" cy="381000"/>
    <xdr:sp>
      <xdr:nvSpPr>
        <xdr:cNvPr id="2" name="Text Box 2"/>
        <xdr:cNvSpPr txBox="1">
          <a:spLocks noChangeArrowheads="1"/>
        </xdr:cNvSpPr>
      </xdr:nvSpPr>
      <xdr:spPr>
        <a:xfrm>
          <a:off x="8515350" y="5076825"/>
          <a:ext cx="2381250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the value in this cell to see how SUBTOTAL works.</a:t>
          </a:r>
        </a:p>
      </xdr:txBody>
    </xdr:sp>
    <xdr:clientData/>
  </xdr:oneCellAnchor>
  <xdr:twoCellAnchor>
    <xdr:from>
      <xdr:col>12</xdr:col>
      <xdr:colOff>714375</xdr:colOff>
      <xdr:row>39</xdr:row>
      <xdr:rowOff>9525</xdr:rowOff>
    </xdr:from>
    <xdr:to>
      <xdr:col>12</xdr:col>
      <xdr:colOff>1495425</xdr:colOff>
      <xdr:row>42</xdr:row>
      <xdr:rowOff>0</xdr:rowOff>
    </xdr:to>
    <xdr:sp>
      <xdr:nvSpPr>
        <xdr:cNvPr id="3" name="Straight Arrow Connector 7"/>
        <xdr:cNvSpPr>
          <a:spLocks/>
        </xdr:cNvSpPr>
      </xdr:nvSpPr>
      <xdr:spPr>
        <a:xfrm flipH="1" flipV="1">
          <a:off x="7734300" y="4848225"/>
          <a:ext cx="781050" cy="419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85725</xdr:rowOff>
    </xdr:from>
    <xdr:to>
      <xdr:col>5</xdr:col>
      <xdr:colOff>0</xdr:colOff>
      <xdr:row>38</xdr:row>
      <xdr:rowOff>76200</xdr:rowOff>
    </xdr:to>
    <xdr:sp>
      <xdr:nvSpPr>
        <xdr:cNvPr id="4" name="Straight Arrow Connector 13"/>
        <xdr:cNvSpPr>
          <a:spLocks/>
        </xdr:cNvSpPr>
      </xdr:nvSpPr>
      <xdr:spPr>
        <a:xfrm flipH="1" flipV="1">
          <a:off x="0" y="4105275"/>
          <a:ext cx="1095375" cy="647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50</xdr:row>
      <xdr:rowOff>28575</xdr:rowOff>
    </xdr:from>
    <xdr:ext cx="3209925" cy="504825"/>
    <xdr:sp>
      <xdr:nvSpPr>
        <xdr:cNvPr id="1" name="Text Box 2"/>
        <xdr:cNvSpPr txBox="1">
          <a:spLocks noChangeArrowheads="1"/>
        </xdr:cNvSpPr>
      </xdr:nvSpPr>
      <xdr:spPr>
        <a:xfrm>
          <a:off x="1095375" y="5572125"/>
          <a:ext cx="3209925" cy="504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Press this button to group / ungroup and see how it affects the AGGREGATE Function when function numbers 1-19 inclusive are chosen alongside option numbers 0-7 inclusive.</a:t>
          </a:r>
        </a:p>
      </xdr:txBody>
    </xdr:sp>
    <xdr:clientData/>
  </xdr:oneCellAnchor>
  <xdr:oneCellAnchor>
    <xdr:from>
      <xdr:col>9</xdr:col>
      <xdr:colOff>371475</xdr:colOff>
      <xdr:row>54</xdr:row>
      <xdr:rowOff>114300</xdr:rowOff>
    </xdr:from>
    <xdr:ext cx="1924050" cy="381000"/>
    <xdr:sp>
      <xdr:nvSpPr>
        <xdr:cNvPr id="2" name="Text Box 2"/>
        <xdr:cNvSpPr txBox="1">
          <a:spLocks noChangeArrowheads="1"/>
        </xdr:cNvSpPr>
      </xdr:nvSpPr>
      <xdr:spPr>
        <a:xfrm>
          <a:off x="4667250" y="6115050"/>
          <a:ext cx="1924050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the value in this cell to see how AGGREGATE works.</a:t>
          </a:r>
        </a:p>
      </xdr:txBody>
    </xdr:sp>
    <xdr:clientData/>
  </xdr:oneCellAnchor>
  <xdr:twoCellAnchor>
    <xdr:from>
      <xdr:col>10</xdr:col>
      <xdr:colOff>257175</xdr:colOff>
      <xdr:row>52</xdr:row>
      <xdr:rowOff>9525</xdr:rowOff>
    </xdr:from>
    <xdr:to>
      <xdr:col>10</xdr:col>
      <xdr:colOff>752475</xdr:colOff>
      <xdr:row>54</xdr:row>
      <xdr:rowOff>114300</xdr:rowOff>
    </xdr:to>
    <xdr:sp>
      <xdr:nvSpPr>
        <xdr:cNvPr id="3" name="Straight Arrow Connector 3"/>
        <xdr:cNvSpPr>
          <a:spLocks/>
        </xdr:cNvSpPr>
      </xdr:nvSpPr>
      <xdr:spPr>
        <a:xfrm flipV="1">
          <a:off x="5629275" y="5724525"/>
          <a:ext cx="495300" cy="390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76200</xdr:rowOff>
    </xdr:from>
    <xdr:to>
      <xdr:col>5</xdr:col>
      <xdr:colOff>0</xdr:colOff>
      <xdr:row>52</xdr:row>
      <xdr:rowOff>66675</xdr:rowOff>
    </xdr:to>
    <xdr:sp>
      <xdr:nvSpPr>
        <xdr:cNvPr id="4" name="Straight Arrow Connector 4"/>
        <xdr:cNvSpPr>
          <a:spLocks/>
        </xdr:cNvSpPr>
      </xdr:nvSpPr>
      <xdr:spPr>
        <a:xfrm flipH="1" flipV="1">
          <a:off x="9525" y="4972050"/>
          <a:ext cx="1085850" cy="8096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409575</xdr:colOff>
      <xdr:row>54</xdr:row>
      <xdr:rowOff>114300</xdr:rowOff>
    </xdr:from>
    <xdr:ext cx="1924050" cy="381000"/>
    <xdr:sp>
      <xdr:nvSpPr>
        <xdr:cNvPr id="5" name="Text Box 2"/>
        <xdr:cNvSpPr txBox="1">
          <a:spLocks noChangeArrowheads="1"/>
        </xdr:cNvSpPr>
      </xdr:nvSpPr>
      <xdr:spPr>
        <a:xfrm>
          <a:off x="7267575" y="6115050"/>
          <a:ext cx="1924050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the value in this cell to decide which data is included.</a:t>
          </a:r>
        </a:p>
      </xdr:txBody>
    </xdr:sp>
    <xdr:clientData/>
  </xdr:oneCellAnchor>
  <xdr:twoCellAnchor>
    <xdr:from>
      <xdr:col>11</xdr:col>
      <xdr:colOff>762000</xdr:colOff>
      <xdr:row>52</xdr:row>
      <xdr:rowOff>9525</xdr:rowOff>
    </xdr:from>
    <xdr:to>
      <xdr:col>11</xdr:col>
      <xdr:colOff>1371600</xdr:colOff>
      <xdr:row>54</xdr:row>
      <xdr:rowOff>114300</xdr:rowOff>
    </xdr:to>
    <xdr:sp>
      <xdr:nvSpPr>
        <xdr:cNvPr id="6" name="Straight Arrow Connector 12"/>
        <xdr:cNvSpPr>
          <a:spLocks/>
        </xdr:cNvSpPr>
      </xdr:nvSpPr>
      <xdr:spPr>
        <a:xfrm flipH="1" flipV="1">
          <a:off x="7620000" y="5724525"/>
          <a:ext cx="609600" cy="390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1371600</xdr:colOff>
      <xdr:row>51</xdr:row>
      <xdr:rowOff>142875</xdr:rowOff>
    </xdr:from>
    <xdr:to>
      <xdr:col>14</xdr:col>
      <xdr:colOff>66675</xdr:colOff>
      <xdr:row>54</xdr:row>
      <xdr:rowOff>114300</xdr:rowOff>
    </xdr:to>
    <xdr:sp>
      <xdr:nvSpPr>
        <xdr:cNvPr id="7" name="Straight Arrow Connector 15"/>
        <xdr:cNvSpPr>
          <a:spLocks/>
        </xdr:cNvSpPr>
      </xdr:nvSpPr>
      <xdr:spPr>
        <a:xfrm flipV="1">
          <a:off x="8229600" y="5715000"/>
          <a:ext cx="1895475" cy="400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5" t="s">
        <v>17</v>
      </c>
    </row>
    <row r="10" ht="15.75">
      <c r="C10" s="26" t="s">
        <v>90</v>
      </c>
    </row>
    <row r="11" spans="3:6" ht="11.25">
      <c r="C11" s="55" t="s">
        <v>3</v>
      </c>
      <c r="D11" s="55"/>
      <c r="E11" s="55"/>
      <c r="F11" s="55"/>
    </row>
    <row r="19" ht="11.25">
      <c r="C19" s="27" t="s">
        <v>0</v>
      </c>
    </row>
    <row r="21" ht="11.25">
      <c r="C21" s="27" t="s">
        <v>1</v>
      </c>
    </row>
    <row r="22" ht="11.25">
      <c r="C22" s="28" t="s">
        <v>91</v>
      </c>
    </row>
    <row r="23" ht="11.25">
      <c r="C23" s="28"/>
    </row>
    <row r="24" spans="3:9" ht="11.25">
      <c r="C24" s="28" t="s">
        <v>18</v>
      </c>
      <c r="G24" s="55" t="s">
        <v>19</v>
      </c>
      <c r="H24" s="55"/>
      <c r="I24" s="55"/>
    </row>
    <row r="25" spans="3:9" ht="11.25">
      <c r="C25" s="28" t="s">
        <v>20</v>
      </c>
      <c r="G25" s="55" t="s">
        <v>21</v>
      </c>
      <c r="H25" s="55"/>
      <c r="I25" s="55"/>
    </row>
    <row r="26" spans="3:9" ht="11.25">
      <c r="C26" s="28" t="s">
        <v>22</v>
      </c>
      <c r="G26" s="55" t="s">
        <v>21</v>
      </c>
      <c r="H26" s="55"/>
      <c r="I26" s="55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AGGREGATE Example</v>
      </c>
    </row>
    <row r="3" spans="2:9" ht="11.25">
      <c r="B3" s="55" t="s">
        <v>5</v>
      </c>
      <c r="C3" s="55"/>
      <c r="D3" s="55"/>
      <c r="E3" s="55"/>
      <c r="F3" s="55"/>
      <c r="G3" s="55"/>
      <c r="H3" s="55"/>
      <c r="I3" s="55"/>
    </row>
    <row r="6" spans="1:17" s="18" customFormat="1" ht="12.75">
      <c r="A6" s="17" t="s">
        <v>6</v>
      </c>
      <c r="B6" s="19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0" t="s">
        <v>15</v>
      </c>
    </row>
    <row r="7" ht="11.25">
      <c r="B7" s="6"/>
    </row>
    <row r="8" spans="2:17" ht="18.75" customHeight="1">
      <c r="B8" s="58">
        <v>1</v>
      </c>
      <c r="C8" s="58"/>
      <c r="D8" s="58" t="str">
        <f>'AGGREGATE Analysis'!C9</f>
        <v>AGGREGATE Analysis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31">
        <v>3</v>
      </c>
    </row>
    <row r="9" spans="6:17" s="21" customFormat="1" ht="11.25" outlineLevel="1">
      <c r="F9" s="56" t="s">
        <v>14</v>
      </c>
      <c r="G9" s="56"/>
      <c r="H9" s="57" t="str">
        <f>'SUBTOTAL Reminder'!B1</f>
        <v>SUBTOTAL Reminder</v>
      </c>
      <c r="I9" s="57"/>
      <c r="J9" s="57"/>
      <c r="K9" s="57"/>
      <c r="L9" s="57"/>
      <c r="M9" s="57"/>
      <c r="N9" s="57"/>
      <c r="O9" s="57"/>
      <c r="P9" s="57"/>
      <c r="Q9" s="22">
        <v>4</v>
      </c>
    </row>
    <row r="10" spans="6:17" s="21" customFormat="1" ht="11.25" outlineLevel="1">
      <c r="F10" s="56" t="s">
        <v>52</v>
      </c>
      <c r="G10" s="56"/>
      <c r="H10" s="57" t="str">
        <f>'AGGREGATE Criteria'!B1</f>
        <v>AGGREGATE Criteria</v>
      </c>
      <c r="I10" s="57"/>
      <c r="J10" s="57"/>
      <c r="K10" s="57"/>
      <c r="L10" s="57"/>
      <c r="M10" s="57"/>
      <c r="N10" s="57"/>
      <c r="O10" s="57"/>
      <c r="P10" s="57"/>
      <c r="Q10" s="22">
        <v>5</v>
      </c>
    </row>
    <row r="11" spans="6:17" s="21" customFormat="1" ht="11.25" outlineLevel="1">
      <c r="F11" s="56" t="s">
        <v>53</v>
      </c>
      <c r="G11" s="56"/>
      <c r="H11" s="57" t="str">
        <f>'AGGREGATE Example'!B1</f>
        <v>AGGREGATE Example</v>
      </c>
      <c r="I11" s="57"/>
      <c r="J11" s="57"/>
      <c r="K11" s="57"/>
      <c r="L11" s="57"/>
      <c r="M11" s="57"/>
      <c r="N11" s="57"/>
      <c r="O11" s="57"/>
      <c r="P11" s="57"/>
      <c r="Q11" s="22">
        <v>6</v>
      </c>
    </row>
    <row r="12" spans="6:17" s="21" customFormat="1" ht="11.25" outlineLevel="1">
      <c r="F12" s="56" t="s">
        <v>102</v>
      </c>
      <c r="G12" s="56"/>
      <c r="H12" s="57" t="str">
        <f>'LARGE Example'!B1</f>
        <v>LARGE Example Using AGGREGATE</v>
      </c>
      <c r="I12" s="57"/>
      <c r="J12" s="57"/>
      <c r="K12" s="57"/>
      <c r="L12" s="57"/>
      <c r="M12" s="57"/>
      <c r="N12" s="57"/>
      <c r="O12" s="57"/>
      <c r="P12" s="57"/>
      <c r="Q12" s="22">
        <v>7</v>
      </c>
    </row>
    <row r="14" spans="2:17" ht="12">
      <c r="B14" s="23" t="s">
        <v>16</v>
      </c>
      <c r="Q14" s="24">
        <v>7</v>
      </c>
    </row>
    <row r="17" spans="2:17" ht="18.7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31"/>
    </row>
  </sheetData>
  <sheetProtection/>
  <mergeCells count="15">
    <mergeCell ref="F11:G11"/>
    <mergeCell ref="H11:P11"/>
    <mergeCell ref="B17:C17"/>
    <mergeCell ref="D17:L17"/>
    <mergeCell ref="M17:P17"/>
    <mergeCell ref="F12:G12"/>
    <mergeCell ref="H12:P12"/>
    <mergeCell ref="F10:G10"/>
    <mergeCell ref="H10:P10"/>
    <mergeCell ref="B3:I3"/>
    <mergeCell ref="F9:G9"/>
    <mergeCell ref="H9:P9"/>
    <mergeCell ref="D8:L8"/>
    <mergeCell ref="B8:C8"/>
    <mergeCell ref="M8:P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'AGGREGATE Analysis'!A1" tooltip="Go to SUMPRODUCT Examples" display="'AGGREGATE Analysis'!A1"/>
    <hyperlink ref="Q9" location="'SUBTOTAL Reminder'!A1" tooltip="Go to Multiple Criteria Example" display="'SUBTOTAL Reminder'!A1"/>
    <hyperlink ref="A6" location="$B$7" tooltip="Go to Top of Sheet" display="$B$7"/>
    <hyperlink ref="B3" location="'GC'!A1" tooltip="Go to Cover Sheet" display="'GC'!A1"/>
    <hyperlink ref="F9:G9" location="'SUBTOTAL Reminder'!A1" tooltip="Go to Multiple Criteria Example" display="a."/>
    <hyperlink ref="H9:P9" location="'SUBTOTAL Reminder'!A1" tooltip="Go to Multiple Criteria Example" display="'SUBTOTAL Reminder'!A1"/>
    <hyperlink ref="B8:C8" location="'AGGREGATE Analysis'!A1" tooltip="Go to SUMPRODUCT Examples" display="'AGGREGATE Analysis'!A1"/>
    <hyperlink ref="D8:L8" location="'AGGREGATE Analysis'!A1" tooltip="Go to SUMPRODUCT Examples" display="'AGGREGATE Analysis'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Q10" location="'AGGREGATE Criteria'!A1" tooltip="Go to Multiple Criteria Example" display="'AGGREGATE Criteria'!A1"/>
    <hyperlink ref="F10:G10" location="'AGGREGATE Criteria'!A1" tooltip="Go to Multiple Criteria Example" display="b."/>
    <hyperlink ref="H10:P10" location="'AGGREGATE Criteria'!A1" tooltip="Go to Multiple Criteria Example" display="'AGGREGATE Criteria'!A1"/>
    <hyperlink ref="F12" location="'Multiple_Criteria_Example_BA'!A1" tooltip="Go to Multiple Criteria Example" display="'Multiple_Criteria_Example_BA'!A1"/>
    <hyperlink ref="H12" location="'Multiple_Criteria_Example_BA'!A1" tooltip="Go to Multiple Criteria Example" display="'Multiple_Criteria_Example_BA'!A1"/>
    <hyperlink ref="Q12" location="'LARGE Example'!A1" tooltip="Go to Multiple Criteria Example" display="'LARGE Example'!A1"/>
    <hyperlink ref="F12:G12" location="'LARGE Example'!A1" tooltip="Go to Multiple Criteria Example" display="d."/>
    <hyperlink ref="H12:P12" location="'LARGE Example'!A1" tooltip="Go to Multiple Criteria Example" display="'LARGE Example'!A1"/>
    <hyperlink ref="F11" location="'Multiple_Criteria_Example_BA'!A1" tooltip="Go to Multiple Criteria Example" display="'Multiple_Criteria_Example_BA'!A1"/>
    <hyperlink ref="H11" location="'Multiple_Criteria_Example_BA'!A1" tooltip="Go to Multiple Criteria Example" display="'Multiple_Criteria_Example_BA'!A1"/>
    <hyperlink ref="Q11" location="'AGGREGATE Example'!A1" tooltip="Go to Multiple Criteria Example" display="'AGGREGATE Example'!A1"/>
    <hyperlink ref="F11:G11" location="'AGGREGATE Example'!A1" tooltip="Go to Multiple Criteria Example" display="c."/>
    <hyperlink ref="H11:P11" location="'AGGREGATE Example'!A1" tooltip="Go to Multiple Criteria Example" display="'AGGREGATE Example'!A1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93</v>
      </c>
    </row>
    <row r="10" ht="16.5">
      <c r="C10" s="14" t="s">
        <v>13</v>
      </c>
    </row>
    <row r="11" ht="15.75">
      <c r="C11" s="4" t="str">
        <f>Model_Name</f>
        <v>AGGREGATE Example</v>
      </c>
    </row>
    <row r="12" spans="3:6" ht="11.25">
      <c r="C12" s="55" t="s">
        <v>3</v>
      </c>
      <c r="D12" s="55"/>
      <c r="E12" s="55"/>
      <c r="F12" s="55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92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SUBTOTAL Reminder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 outlineLevelRow="1"/>
  <cols>
    <col min="1" max="5" width="3.83203125" style="9" customWidth="1"/>
    <col min="6" max="6" width="17.66015625" style="9" bestFit="1" customWidth="1"/>
    <col min="7" max="7" width="13.66015625" style="9" bestFit="1" customWidth="1"/>
    <col min="8" max="8" width="10.83203125" style="9" customWidth="1"/>
    <col min="9" max="9" width="13.83203125" style="9" customWidth="1"/>
    <col min="10" max="11" width="10.83203125" style="9" customWidth="1"/>
    <col min="12" max="12" width="26" style="9" bestFit="1" customWidth="1"/>
    <col min="13" max="13" width="26.33203125" style="9" bestFit="1" customWidth="1"/>
    <col min="14" max="14" width="41.16015625" style="9" customWidth="1"/>
    <col min="15" max="16384" width="10.83203125" style="9" customWidth="1"/>
  </cols>
  <sheetData>
    <row r="1" spans="1:2" ht="18">
      <c r="A1" s="15"/>
      <c r="B1" s="11" t="s">
        <v>57</v>
      </c>
    </row>
    <row r="2" ht="15.75">
      <c r="B2" s="10" t="str">
        <f>Model_Name</f>
        <v>AGGREGATE Example</v>
      </c>
    </row>
    <row r="3" spans="2:6" ht="11.25">
      <c r="B3" s="59" t="s">
        <v>3</v>
      </c>
      <c r="C3" s="59"/>
      <c r="D3" s="59"/>
      <c r="E3" s="59"/>
      <c r="F3" s="59"/>
    </row>
    <row r="4" spans="1:3" ht="12.75">
      <c r="A4" s="13" t="s">
        <v>6</v>
      </c>
      <c r="B4" s="13" t="s">
        <v>9</v>
      </c>
      <c r="C4" s="13" t="s">
        <v>10</v>
      </c>
    </row>
    <row r="5" ht="11.25">
      <c r="B5" s="12"/>
    </row>
    <row r="6" ht="12.75">
      <c r="B6" s="29" t="str">
        <f>B1</f>
        <v>SUBTOTAL Reminder</v>
      </c>
    </row>
    <row r="8" ht="12">
      <c r="C8" s="30" t="s">
        <v>23</v>
      </c>
    </row>
    <row r="10" ht="12">
      <c r="D10" s="30" t="s">
        <v>24</v>
      </c>
    </row>
    <row r="11" ht="12">
      <c r="D11" s="30"/>
    </row>
    <row r="12" spans="12:13" ht="15">
      <c r="L12" s="60" t="s">
        <v>48</v>
      </c>
      <c r="M12" s="61"/>
    </row>
    <row r="13" spans="6:14" ht="15">
      <c r="F13" s="36" t="s">
        <v>25</v>
      </c>
      <c r="G13" s="36" t="s">
        <v>26</v>
      </c>
      <c r="H13" s="36" t="s">
        <v>27</v>
      </c>
      <c r="I13" s="36" t="s">
        <v>35</v>
      </c>
      <c r="L13" s="36" t="s">
        <v>49</v>
      </c>
      <c r="M13" s="36" t="s">
        <v>50</v>
      </c>
      <c r="N13" s="36" t="s">
        <v>36</v>
      </c>
    </row>
    <row r="14" ht="2.25" customHeight="1"/>
    <row r="15" spans="6:14" ht="12" thickBot="1">
      <c r="F15" s="34">
        <f ca="1">TODAY()-10</f>
        <v>41753</v>
      </c>
      <c r="G15" s="33" t="s">
        <v>28</v>
      </c>
      <c r="H15" s="33" t="s">
        <v>32</v>
      </c>
      <c r="I15" s="37">
        <v>29</v>
      </c>
      <c r="L15" s="39">
        <v>1</v>
      </c>
      <c r="M15" s="39">
        <v>101</v>
      </c>
      <c r="N15" s="40" t="s">
        <v>37</v>
      </c>
    </row>
    <row r="16" spans="6:14" ht="12" thickBot="1">
      <c r="F16" s="35">
        <f ca="1">TODAY()-9</f>
        <v>41754</v>
      </c>
      <c r="G16" s="32" t="s">
        <v>29</v>
      </c>
      <c r="H16" s="32" t="s">
        <v>33</v>
      </c>
      <c r="I16" s="38">
        <v>10.27</v>
      </c>
      <c r="L16" s="39">
        <v>2</v>
      </c>
      <c r="M16" s="39">
        <v>102</v>
      </c>
      <c r="N16" s="40" t="s">
        <v>38</v>
      </c>
    </row>
    <row r="17" spans="6:14" ht="12" thickBot="1">
      <c r="F17" s="34">
        <f ca="1">TODAY()-8</f>
        <v>41755</v>
      </c>
      <c r="G17" s="32" t="s">
        <v>30</v>
      </c>
      <c r="H17" s="32" t="s">
        <v>32</v>
      </c>
      <c r="I17" s="38">
        <v>31</v>
      </c>
      <c r="L17" s="39">
        <v>3</v>
      </c>
      <c r="M17" s="39">
        <v>103</v>
      </c>
      <c r="N17" s="40" t="s">
        <v>39</v>
      </c>
    </row>
    <row r="18" spans="6:14" ht="12" thickBot="1">
      <c r="F18" s="35">
        <f ca="1">TODAY()-7</f>
        <v>41756</v>
      </c>
      <c r="G18" s="32" t="s">
        <v>31</v>
      </c>
      <c r="H18" s="32" t="s">
        <v>32</v>
      </c>
      <c r="I18" s="38">
        <v>30</v>
      </c>
      <c r="L18" s="39">
        <v>4</v>
      </c>
      <c r="M18" s="39">
        <v>104</v>
      </c>
      <c r="N18" s="40" t="s">
        <v>40</v>
      </c>
    </row>
    <row r="19" spans="6:14" ht="12" thickBot="1">
      <c r="F19" s="34">
        <f ca="1">TODAY()-6</f>
        <v>41757</v>
      </c>
      <c r="G19" s="32" t="s">
        <v>28</v>
      </c>
      <c r="H19" s="32" t="s">
        <v>33</v>
      </c>
      <c r="I19" s="38">
        <v>10.19</v>
      </c>
      <c r="L19" s="39">
        <v>5</v>
      </c>
      <c r="M19" s="39">
        <v>105</v>
      </c>
      <c r="N19" s="40" t="s">
        <v>41</v>
      </c>
    </row>
    <row r="20" spans="6:14" ht="12" thickBot="1">
      <c r="F20" s="35">
        <f ca="1">TODAY()-5</f>
        <v>41758</v>
      </c>
      <c r="G20" s="32" t="s">
        <v>29</v>
      </c>
      <c r="H20" s="32" t="s">
        <v>8</v>
      </c>
      <c r="I20" s="38">
        <v>5.12</v>
      </c>
      <c r="L20" s="39">
        <v>6</v>
      </c>
      <c r="M20" s="39">
        <v>106</v>
      </c>
      <c r="N20" s="40" t="s">
        <v>42</v>
      </c>
    </row>
    <row r="21" spans="6:14" ht="12" thickBot="1">
      <c r="F21" s="34">
        <f ca="1">TODAY()-4</f>
        <v>41759</v>
      </c>
      <c r="G21" s="32" t="s">
        <v>28</v>
      </c>
      <c r="H21" s="32" t="s">
        <v>34</v>
      </c>
      <c r="I21" s="38">
        <v>8</v>
      </c>
      <c r="L21" s="39">
        <v>7</v>
      </c>
      <c r="M21" s="39">
        <v>107</v>
      </c>
      <c r="N21" s="40" t="s">
        <v>43</v>
      </c>
    </row>
    <row r="22" spans="6:14" ht="12" thickBot="1">
      <c r="F22" s="35">
        <f ca="1">TODAY()-3</f>
        <v>41760</v>
      </c>
      <c r="G22" s="32" t="s">
        <v>30</v>
      </c>
      <c r="H22" s="32" t="s">
        <v>34</v>
      </c>
      <c r="I22" s="38">
        <v>7.5</v>
      </c>
      <c r="L22" s="39">
        <v>8</v>
      </c>
      <c r="M22" s="39">
        <v>108</v>
      </c>
      <c r="N22" s="40" t="s">
        <v>44</v>
      </c>
    </row>
    <row r="23" spans="6:14" ht="12" thickBot="1">
      <c r="F23" s="34">
        <f ca="1">TODAY()-2</f>
        <v>41761</v>
      </c>
      <c r="G23" s="32" t="s">
        <v>31</v>
      </c>
      <c r="H23" s="32" t="s">
        <v>32</v>
      </c>
      <c r="I23" s="38">
        <v>30.55</v>
      </c>
      <c r="L23" s="39">
        <v>9</v>
      </c>
      <c r="M23" s="39">
        <v>109</v>
      </c>
      <c r="N23" s="40" t="s">
        <v>45</v>
      </c>
    </row>
    <row r="24" spans="6:14" ht="12" thickBot="1">
      <c r="F24" s="35">
        <f ca="1">TODAY()-1</f>
        <v>41762</v>
      </c>
      <c r="G24" s="32" t="s">
        <v>31</v>
      </c>
      <c r="H24" s="32" t="s">
        <v>32</v>
      </c>
      <c r="I24" s="38">
        <v>29</v>
      </c>
      <c r="L24" s="39">
        <v>10</v>
      </c>
      <c r="M24" s="39">
        <v>110</v>
      </c>
      <c r="N24" s="40" t="s">
        <v>46</v>
      </c>
    </row>
    <row r="25" spans="6:14" ht="12" thickBot="1">
      <c r="F25" s="34">
        <f ca="1">TODAY()</f>
        <v>41763</v>
      </c>
      <c r="G25" s="32" t="s">
        <v>28</v>
      </c>
      <c r="H25" s="32" t="s">
        <v>32</v>
      </c>
      <c r="I25" s="38">
        <v>29.75</v>
      </c>
      <c r="L25" s="39">
        <v>11</v>
      </c>
      <c r="M25" s="39">
        <v>111</v>
      </c>
      <c r="N25" s="40" t="s">
        <v>47</v>
      </c>
    </row>
    <row r="26" spans="6:9" ht="12" thickBot="1">
      <c r="F26" s="35">
        <f ca="1">TODAY()+1</f>
        <v>41764</v>
      </c>
      <c r="G26" s="32" t="s">
        <v>31</v>
      </c>
      <c r="H26" s="32" t="s">
        <v>8</v>
      </c>
      <c r="I26" s="38">
        <v>5.91</v>
      </c>
    </row>
    <row r="27" spans="6:9" ht="12" collapsed="1" thickBot="1">
      <c r="F27" s="34">
        <f ca="1">TODAY()+2</f>
        <v>41765</v>
      </c>
      <c r="G27" s="32" t="s">
        <v>30</v>
      </c>
      <c r="H27" s="32" t="s">
        <v>33</v>
      </c>
      <c r="I27" s="38">
        <v>10.44</v>
      </c>
    </row>
    <row r="28" spans="6:9" ht="12" hidden="1" outlineLevel="1" thickBot="1">
      <c r="F28" s="34">
        <f ca="1">TODAY()+3</f>
        <v>41766</v>
      </c>
      <c r="G28" s="32" t="s">
        <v>29</v>
      </c>
      <c r="H28" s="32" t="s">
        <v>8</v>
      </c>
      <c r="I28" s="38">
        <v>5.09</v>
      </c>
    </row>
    <row r="29" spans="6:9" ht="12" hidden="1" outlineLevel="1" thickBot="1">
      <c r="F29" s="34">
        <f ca="1">TODAY()+4</f>
        <v>41767</v>
      </c>
      <c r="G29" s="32" t="s">
        <v>30</v>
      </c>
      <c r="H29" s="32" t="s">
        <v>8</v>
      </c>
      <c r="I29" s="38">
        <v>5.11</v>
      </c>
    </row>
    <row r="30" spans="6:9" ht="12" hidden="1" outlineLevel="1" thickBot="1">
      <c r="F30" s="34">
        <f ca="1">TODAY()+5</f>
        <v>41768</v>
      </c>
      <c r="G30" s="32" t="s">
        <v>30</v>
      </c>
      <c r="H30" s="32" t="s">
        <v>34</v>
      </c>
      <c r="I30" s="38">
        <v>7.77</v>
      </c>
    </row>
    <row r="31" spans="6:9" ht="12" hidden="1" outlineLevel="1" thickBot="1">
      <c r="F31" s="34">
        <f ca="1">TODAY()+6</f>
        <v>41769</v>
      </c>
      <c r="G31" s="32" t="s">
        <v>29</v>
      </c>
      <c r="H31" s="32" t="s">
        <v>32</v>
      </c>
      <c r="I31" s="38">
        <v>31</v>
      </c>
    </row>
    <row r="32" spans="6:9" ht="12" hidden="1" outlineLevel="1" thickBot="1">
      <c r="F32" s="34">
        <f ca="1">TODAY()+7</f>
        <v>41770</v>
      </c>
      <c r="G32" s="32" t="s">
        <v>31</v>
      </c>
      <c r="H32" s="32" t="s">
        <v>34</v>
      </c>
      <c r="I32" s="38">
        <v>7.91</v>
      </c>
    </row>
    <row r="33" spans="6:9" ht="12" hidden="1" outlineLevel="1" thickBot="1">
      <c r="F33" s="34">
        <f ca="1">TODAY()+8</f>
        <v>41771</v>
      </c>
      <c r="G33" s="32" t="s">
        <v>31</v>
      </c>
      <c r="H33" s="32" t="s">
        <v>34</v>
      </c>
      <c r="I33" s="38">
        <v>7.58</v>
      </c>
    </row>
    <row r="34" spans="6:9" ht="12" hidden="1" outlineLevel="1" thickBot="1">
      <c r="F34" s="34">
        <f ca="1">TODAY()+9</f>
        <v>41772</v>
      </c>
      <c r="G34" s="32" t="s">
        <v>28</v>
      </c>
      <c r="H34" s="32" t="s">
        <v>8</v>
      </c>
      <c r="I34" s="38">
        <v>5.22</v>
      </c>
    </row>
    <row r="35" spans="6:9" ht="12" thickBot="1">
      <c r="F35" s="34">
        <f ca="1">TODAY()+10</f>
        <v>41773</v>
      </c>
      <c r="G35" s="32" t="s">
        <v>28</v>
      </c>
      <c r="H35" s="32" t="s">
        <v>33</v>
      </c>
      <c r="I35" s="38">
        <v>10.71</v>
      </c>
    </row>
    <row r="37" ht="15">
      <c r="N37" s="36" t="str">
        <f>IF(SUBTOTAL_Function_Number,LOOKUP(SUBTOTAL_Function_Number,IF(SUBTOTAL_Function_Number&lt;=MAX(Included),Included,Excluded),Function)&amp;", Hidden Values "&amp;IF(SUBTOTAL_Function_Number&lt;=MAX(Included),$L$13,$M$13),"")</f>
        <v>SUM, Hidden Values Excluded</v>
      </c>
    </row>
    <row r="38" ht="1.5" customHeight="1"/>
    <row r="39" spans="12:14" ht="12.75">
      <c r="L39" s="41" t="s">
        <v>51</v>
      </c>
      <c r="M39" s="73">
        <v>109</v>
      </c>
      <c r="N39" s="74">
        <f>SUBTOTAL(SUBTOTAL_Function_Number,SUBTOTAL_Range)</f>
        <v>247.44</v>
      </c>
    </row>
    <row r="40" ht="11.25"/>
    <row r="42" ht="11.25"/>
    <row r="43" ht="11.25"/>
  </sheetData>
  <sheetProtection/>
  <mergeCells count="2">
    <mergeCell ref="B3:F3"/>
    <mergeCell ref="L12:M12"/>
  </mergeCells>
  <conditionalFormatting sqref="L15:M25">
    <cfRule type="cellIs" priority="1" dxfId="11" operator="equal" stopIfTrue="1">
      <formula>$G$60</formula>
    </cfRule>
  </conditionalFormatting>
  <conditionalFormatting sqref="N15:N25">
    <cfRule type="cellIs" priority="2" dxfId="11" operator="equal" stopIfTrue="1">
      <formula>$F$71</formula>
    </cfRule>
  </conditionalFormatting>
  <dataValidations count="1">
    <dataValidation type="list" allowBlank="1" showInputMessage="1" showErrorMessage="1" sqref="M39">
      <formula1>"1,2,3,4,5,6,7,8,9,10,11,101,102,103,104,105,106,107,108,109,110,111"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AGGREGATE Analysis'!A1" tooltip="Go to Previous Sheet" display="ç"/>
    <hyperlink ref="C4" location="'AGGREGATE Criteria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26" style="9" bestFit="1" customWidth="1"/>
    <col min="7" max="7" width="26.33203125" style="9" bestFit="1" customWidth="1"/>
    <col min="8" max="8" width="29" style="9" customWidth="1"/>
    <col min="9" max="9" width="31.83203125" style="9" bestFit="1" customWidth="1"/>
    <col min="10" max="10" width="2.83203125" style="9" customWidth="1"/>
    <col min="11" max="11" width="10.83203125" style="9" customWidth="1"/>
    <col min="12" max="12" width="70.33203125" style="9" customWidth="1"/>
    <col min="13" max="16384" width="10.83203125" style="9" customWidth="1"/>
  </cols>
  <sheetData>
    <row r="1" spans="1:2" ht="18">
      <c r="A1" s="15"/>
      <c r="B1" s="11" t="s">
        <v>100</v>
      </c>
    </row>
    <row r="2" ht="15.75">
      <c r="B2" s="10" t="str">
        <f>Model_Name</f>
        <v>AGGREGATE Example</v>
      </c>
    </row>
    <row r="3" spans="2:6" ht="11.25">
      <c r="B3" s="59" t="s">
        <v>3</v>
      </c>
      <c r="C3" s="59"/>
      <c r="D3" s="59"/>
      <c r="E3" s="59"/>
      <c r="F3" s="59"/>
    </row>
    <row r="4" spans="1:3" ht="12.75">
      <c r="A4" s="13" t="s">
        <v>6</v>
      </c>
      <c r="B4" s="13" t="s">
        <v>9</v>
      </c>
      <c r="C4" s="13" t="s">
        <v>10</v>
      </c>
    </row>
    <row r="5" ht="11.25">
      <c r="B5" s="12"/>
    </row>
    <row r="6" ht="12.75">
      <c r="B6" s="29" t="str">
        <f>B1</f>
        <v>AGGREGATE Criteria</v>
      </c>
    </row>
    <row r="8" ht="12">
      <c r="C8" s="30" t="s">
        <v>23</v>
      </c>
    </row>
    <row r="10" ht="12">
      <c r="D10" s="30" t="s">
        <v>24</v>
      </c>
    </row>
    <row r="11" ht="12">
      <c r="D11" s="30"/>
    </row>
    <row r="12" spans="4:7" ht="15">
      <c r="D12" s="30"/>
      <c r="F12" s="60" t="s">
        <v>54</v>
      </c>
      <c r="G12" s="61"/>
    </row>
    <row r="13" spans="4:12" ht="15">
      <c r="D13" s="30"/>
      <c r="F13" s="36" t="s">
        <v>55</v>
      </c>
      <c r="G13" s="36" t="s">
        <v>56</v>
      </c>
      <c r="H13" s="36" t="s">
        <v>36</v>
      </c>
      <c r="I13" s="36" t="s">
        <v>58</v>
      </c>
      <c r="K13" s="36" t="s">
        <v>77</v>
      </c>
      <c r="L13" s="36" t="s">
        <v>78</v>
      </c>
    </row>
    <row r="14" ht="2.25" customHeight="1">
      <c r="D14" s="30"/>
    </row>
    <row r="15" spans="4:12" ht="12">
      <c r="D15" s="30"/>
      <c r="F15" s="39">
        <v>1</v>
      </c>
      <c r="G15" s="39">
        <v>1</v>
      </c>
      <c r="H15" s="40" t="s">
        <v>37</v>
      </c>
      <c r="I15" s="42"/>
      <c r="K15" s="43">
        <v>0</v>
      </c>
      <c r="L15" s="45" t="s">
        <v>79</v>
      </c>
    </row>
    <row r="16" spans="4:12" ht="12">
      <c r="D16" s="30"/>
      <c r="F16" s="39">
        <v>2</v>
      </c>
      <c r="G16" s="39">
        <v>2</v>
      </c>
      <c r="H16" s="40" t="s">
        <v>38</v>
      </c>
      <c r="I16" s="42"/>
      <c r="K16" s="39">
        <v>1</v>
      </c>
      <c r="L16" s="45" t="s">
        <v>80</v>
      </c>
    </row>
    <row r="17" spans="4:12" ht="12">
      <c r="D17" s="30"/>
      <c r="F17" s="39">
        <v>3</v>
      </c>
      <c r="G17" s="39">
        <v>3</v>
      </c>
      <c r="H17" s="40" t="s">
        <v>39</v>
      </c>
      <c r="I17" s="42"/>
      <c r="K17" s="39">
        <v>2</v>
      </c>
      <c r="L17" s="45" t="s">
        <v>81</v>
      </c>
    </row>
    <row r="18" spans="4:12" ht="12">
      <c r="D18" s="30"/>
      <c r="F18" s="39">
        <v>4</v>
      </c>
      <c r="G18" s="39">
        <v>4</v>
      </c>
      <c r="H18" s="40" t="s">
        <v>40</v>
      </c>
      <c r="I18" s="42"/>
      <c r="K18" s="39">
        <v>3</v>
      </c>
      <c r="L18" s="45" t="s">
        <v>82</v>
      </c>
    </row>
    <row r="19" spans="4:12" ht="12">
      <c r="D19" s="30"/>
      <c r="F19" s="39">
        <v>5</v>
      </c>
      <c r="G19" s="39">
        <v>5</v>
      </c>
      <c r="H19" s="40" t="s">
        <v>41</v>
      </c>
      <c r="I19" s="42"/>
      <c r="K19" s="39">
        <v>4</v>
      </c>
      <c r="L19" s="45" t="s">
        <v>83</v>
      </c>
    </row>
    <row r="20" spans="4:12" ht="12">
      <c r="D20" s="30"/>
      <c r="F20" s="39">
        <v>6</v>
      </c>
      <c r="G20" s="39">
        <v>6</v>
      </c>
      <c r="H20" s="40" t="s">
        <v>42</v>
      </c>
      <c r="I20" s="42"/>
      <c r="K20" s="39">
        <v>5</v>
      </c>
      <c r="L20" s="45" t="s">
        <v>84</v>
      </c>
    </row>
    <row r="21" spans="4:12" ht="12">
      <c r="D21" s="30"/>
      <c r="F21" s="39">
        <v>7</v>
      </c>
      <c r="G21" s="39">
        <v>7</v>
      </c>
      <c r="H21" s="40" t="s">
        <v>59</v>
      </c>
      <c r="I21" s="42"/>
      <c r="K21" s="39">
        <v>6</v>
      </c>
      <c r="L21" s="45" t="s">
        <v>85</v>
      </c>
    </row>
    <row r="22" spans="4:12" ht="12">
      <c r="D22" s="30"/>
      <c r="F22" s="39">
        <v>8</v>
      </c>
      <c r="G22" s="39">
        <v>8</v>
      </c>
      <c r="H22" s="40" t="s">
        <v>60</v>
      </c>
      <c r="I22" s="42"/>
      <c r="K22" s="39">
        <v>7</v>
      </c>
      <c r="L22" s="45" t="s">
        <v>86</v>
      </c>
    </row>
    <row r="23" spans="4:9" ht="12">
      <c r="D23" s="30"/>
      <c r="F23" s="39">
        <v>9</v>
      </c>
      <c r="G23" s="39">
        <v>9</v>
      </c>
      <c r="H23" s="40" t="s">
        <v>45</v>
      </c>
      <c r="I23" s="42"/>
    </row>
    <row r="24" spans="4:9" ht="12">
      <c r="D24" s="30"/>
      <c r="F24" s="39">
        <v>10</v>
      </c>
      <c r="G24" s="39">
        <v>10</v>
      </c>
      <c r="H24" s="40" t="s">
        <v>61</v>
      </c>
      <c r="I24" s="42"/>
    </row>
    <row r="25" spans="4:9" ht="12">
      <c r="D25" s="30"/>
      <c r="F25" s="39">
        <v>11</v>
      </c>
      <c r="G25" s="39">
        <v>11</v>
      </c>
      <c r="H25" s="40" t="s">
        <v>62</v>
      </c>
      <c r="I25" s="42"/>
    </row>
    <row r="26" spans="4:9" ht="12">
      <c r="D26" s="30"/>
      <c r="F26" s="42"/>
      <c r="G26" s="39">
        <v>12</v>
      </c>
      <c r="H26" s="40" t="s">
        <v>70</v>
      </c>
      <c r="I26" s="42"/>
    </row>
    <row r="27" spans="4:9" ht="12">
      <c r="D27" s="30"/>
      <c r="F27" s="42"/>
      <c r="G27" s="39">
        <v>13</v>
      </c>
      <c r="H27" s="40" t="s">
        <v>63</v>
      </c>
      <c r="I27" s="42"/>
    </row>
    <row r="28" spans="4:9" ht="12">
      <c r="D28" s="30"/>
      <c r="F28" s="42"/>
      <c r="G28" s="39">
        <v>14</v>
      </c>
      <c r="H28" s="40" t="s">
        <v>64</v>
      </c>
      <c r="I28" s="44" t="s">
        <v>71</v>
      </c>
    </row>
    <row r="29" spans="4:9" ht="12">
      <c r="D29" s="30"/>
      <c r="F29" s="42"/>
      <c r="G29" s="39">
        <v>15</v>
      </c>
      <c r="H29" s="40" t="s">
        <v>65</v>
      </c>
      <c r="I29" s="44" t="s">
        <v>74</v>
      </c>
    </row>
    <row r="30" spans="4:9" ht="12">
      <c r="D30" s="30"/>
      <c r="F30" s="42"/>
      <c r="G30" s="39">
        <v>16</v>
      </c>
      <c r="H30" s="40" t="s">
        <v>66</v>
      </c>
      <c r="I30" s="44" t="s">
        <v>72</v>
      </c>
    </row>
    <row r="31" spans="4:9" ht="12">
      <c r="D31" s="30"/>
      <c r="F31" s="42"/>
      <c r="G31" s="39">
        <v>17</v>
      </c>
      <c r="H31" s="40" t="s">
        <v>67</v>
      </c>
      <c r="I31" s="44" t="s">
        <v>75</v>
      </c>
    </row>
    <row r="32" spans="4:9" ht="12">
      <c r="D32" s="30"/>
      <c r="F32" s="42"/>
      <c r="G32" s="39">
        <v>18</v>
      </c>
      <c r="H32" s="40" t="s">
        <v>68</v>
      </c>
      <c r="I32" s="44" t="s">
        <v>73</v>
      </c>
    </row>
    <row r="33" spans="4:9" ht="12">
      <c r="D33" s="30"/>
      <c r="F33" s="42"/>
      <c r="G33" s="39">
        <v>19</v>
      </c>
      <c r="H33" s="40" t="s">
        <v>69</v>
      </c>
      <c r="I33" s="44" t="s">
        <v>76</v>
      </c>
    </row>
    <row r="34" ht="12">
      <c r="D34" s="30"/>
    </row>
    <row r="35" ht="12">
      <c r="D35" s="30"/>
    </row>
    <row r="36" ht="12">
      <c r="D36" s="30"/>
    </row>
  </sheetData>
  <sheetProtection/>
  <mergeCells count="2">
    <mergeCell ref="F12:G12"/>
    <mergeCell ref="B3:F3"/>
  </mergeCells>
  <conditionalFormatting sqref="F15:G25 G26:G33">
    <cfRule type="cellIs" priority="4" dxfId="11" operator="equal" stopIfTrue="1">
      <formula>'AGGREGATE Criteria'!#REF!</formula>
    </cfRule>
  </conditionalFormatting>
  <conditionalFormatting sqref="H15:H33">
    <cfRule type="cellIs" priority="5" dxfId="11" operator="equal" stopIfTrue="1">
      <formula>'AGGREGATE Criteria'!#REF!</formula>
    </cfRule>
  </conditionalFormatting>
  <conditionalFormatting sqref="K15:K22">
    <cfRule type="cellIs" priority="2" dxfId="11" operator="equal" stopIfTrue="1">
      <formula>'AGGREGATE Criteria'!#REF!</formula>
    </cfRule>
  </conditionalFormatting>
  <conditionalFormatting sqref="L15:L22">
    <cfRule type="cellIs" priority="3" dxfId="11" operator="equal" stopIfTrue="1">
      <formula>'AGGREGATE Criteria'!#REF!</formula>
    </cfRule>
  </conditionalFormatting>
  <conditionalFormatting sqref="I28:I33">
    <cfRule type="cellIs" priority="1" dxfId="11" operator="equal" stopIfTrue="1">
      <formula>'AGGREGATE Criteria'!#REF!</formula>
    </cfRule>
  </conditionalFormatting>
  <hyperlinks>
    <hyperlink ref="B3" location="HL_Home" tooltip="Go to Table of Contents" display="HL_Home"/>
    <hyperlink ref="A4" location="$B$5" tooltip="Go to Top of Sheet" display="$B$5"/>
    <hyperlink ref="B4" location="'SUBTOTAL Reminder'!A1" tooltip="Go to Previous Sheet" display="ç"/>
    <hyperlink ref="C4" location="'AGGREGATE Example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5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 outlineLevelRow="1"/>
  <cols>
    <col min="1" max="5" width="3.83203125" style="9" customWidth="1"/>
    <col min="6" max="6" width="17.66015625" style="9" bestFit="1" customWidth="1"/>
    <col min="7" max="7" width="13.66015625" style="9" bestFit="1" customWidth="1"/>
    <col min="8" max="8" width="10.83203125" style="9" customWidth="1"/>
    <col min="9" max="9" width="13.83203125" style="9" customWidth="1"/>
    <col min="10" max="10" width="18.83203125" style="9" customWidth="1"/>
    <col min="11" max="11" width="26" style="9" bestFit="1" customWidth="1"/>
    <col min="12" max="12" width="26.33203125" style="9" bestFit="1" customWidth="1"/>
    <col min="13" max="13" width="18.83203125" style="9" customWidth="1"/>
    <col min="14" max="14" width="10.83203125" style="9" customWidth="1"/>
    <col min="15" max="15" width="69.66015625" style="9" bestFit="1" customWidth="1"/>
    <col min="16" max="16384" width="10.83203125" style="9" customWidth="1"/>
  </cols>
  <sheetData>
    <row r="1" spans="1:2" ht="18">
      <c r="A1" s="15"/>
      <c r="B1" s="11" t="s">
        <v>90</v>
      </c>
    </row>
    <row r="2" ht="15.75">
      <c r="B2" s="10" t="str">
        <f>Model_Name</f>
        <v>AGGREGATE Example</v>
      </c>
    </row>
    <row r="3" spans="2:6" ht="11.25">
      <c r="B3" s="59" t="s">
        <v>3</v>
      </c>
      <c r="C3" s="59"/>
      <c r="D3" s="59"/>
      <c r="E3" s="59"/>
      <c r="F3" s="59"/>
    </row>
    <row r="4" spans="1:3" ht="12.75">
      <c r="A4" s="13" t="s">
        <v>6</v>
      </c>
      <c r="B4" s="13" t="s">
        <v>9</v>
      </c>
      <c r="C4" s="13" t="s">
        <v>10</v>
      </c>
    </row>
    <row r="5" ht="11.25">
      <c r="B5" s="12"/>
    </row>
    <row r="6" ht="12.75">
      <c r="B6" s="29" t="str">
        <f>B1</f>
        <v>AGGREGATE Example</v>
      </c>
    </row>
    <row r="8" ht="12">
      <c r="C8" s="30" t="s">
        <v>94</v>
      </c>
    </row>
    <row r="10" ht="12">
      <c r="D10" s="30" t="s">
        <v>24</v>
      </c>
    </row>
    <row r="11" ht="12">
      <c r="D11" s="30"/>
    </row>
    <row r="12" spans="6:15" ht="15">
      <c r="F12" s="36" t="s">
        <v>25</v>
      </c>
      <c r="G12" s="36" t="s">
        <v>26</v>
      </c>
      <c r="H12" s="36" t="s">
        <v>27</v>
      </c>
      <c r="I12" s="36" t="s">
        <v>35</v>
      </c>
      <c r="K12" s="36" t="s">
        <v>87</v>
      </c>
      <c r="L12" s="36" t="s">
        <v>36</v>
      </c>
      <c r="N12" s="36" t="s">
        <v>77</v>
      </c>
      <c r="O12" s="36" t="s">
        <v>78</v>
      </c>
    </row>
    <row r="13" ht="2.25" customHeight="1" thickBot="1"/>
    <row r="14" spans="6:15" ht="12" thickBot="1">
      <c r="F14" s="35">
        <f aca="true" t="shared" si="0" ref="F14:F32">F15-1</f>
        <v>41743</v>
      </c>
      <c r="G14" s="33" t="s">
        <v>28</v>
      </c>
      <c r="H14" s="33" t="s">
        <v>32</v>
      </c>
      <c r="I14" s="37">
        <v>29</v>
      </c>
      <c r="K14" s="39">
        <v>1</v>
      </c>
      <c r="L14" s="40" t="s">
        <v>37</v>
      </c>
      <c r="N14" s="43">
        <v>0</v>
      </c>
      <c r="O14" s="45" t="s">
        <v>79</v>
      </c>
    </row>
    <row r="15" spans="6:15" ht="12" thickBot="1">
      <c r="F15" s="35">
        <f t="shared" si="0"/>
        <v>41744</v>
      </c>
      <c r="G15" s="32" t="s">
        <v>29</v>
      </c>
      <c r="H15" s="32" t="s">
        <v>33</v>
      </c>
      <c r="I15" s="38">
        <v>10.27</v>
      </c>
      <c r="K15" s="39">
        <v>2</v>
      </c>
      <c r="L15" s="40" t="s">
        <v>38</v>
      </c>
      <c r="N15" s="39">
        <v>1</v>
      </c>
      <c r="O15" s="45" t="s">
        <v>80</v>
      </c>
    </row>
    <row r="16" spans="6:15" ht="12" thickBot="1">
      <c r="F16" s="35">
        <f t="shared" si="0"/>
        <v>41745</v>
      </c>
      <c r="G16" s="32" t="s">
        <v>30</v>
      </c>
      <c r="H16" s="32" t="s">
        <v>32</v>
      </c>
      <c r="I16" s="38">
        <v>31</v>
      </c>
      <c r="K16" s="39">
        <v>3</v>
      </c>
      <c r="L16" s="40" t="s">
        <v>39</v>
      </c>
      <c r="N16" s="39">
        <v>2</v>
      </c>
      <c r="O16" s="45" t="s">
        <v>81</v>
      </c>
    </row>
    <row r="17" spans="6:15" ht="12" thickBot="1">
      <c r="F17" s="35">
        <f t="shared" si="0"/>
        <v>41746</v>
      </c>
      <c r="G17" s="32" t="s">
        <v>31</v>
      </c>
      <c r="H17" s="32" t="s">
        <v>32</v>
      </c>
      <c r="I17" s="38">
        <v>30</v>
      </c>
      <c r="K17" s="39">
        <v>4</v>
      </c>
      <c r="L17" s="40" t="s">
        <v>40</v>
      </c>
      <c r="N17" s="39">
        <v>3</v>
      </c>
      <c r="O17" s="45" t="s">
        <v>82</v>
      </c>
    </row>
    <row r="18" spans="6:15" ht="12" thickBot="1">
      <c r="F18" s="48">
        <f t="shared" si="0"/>
        <v>41747</v>
      </c>
      <c r="G18" s="49" t="s">
        <v>55</v>
      </c>
      <c r="H18" s="49"/>
      <c r="I18" s="52">
        <f>SUBTOTAL(9,I14:I17)</f>
        <v>100.27</v>
      </c>
      <c r="K18" s="39">
        <v>5</v>
      </c>
      <c r="L18" s="40" t="s">
        <v>41</v>
      </c>
      <c r="N18" s="39">
        <v>4</v>
      </c>
      <c r="O18" s="45" t="s">
        <v>83</v>
      </c>
    </row>
    <row r="19" spans="6:15" ht="12" thickBot="1">
      <c r="F19" s="35">
        <f t="shared" si="0"/>
        <v>41748</v>
      </c>
      <c r="G19" s="32" t="s">
        <v>29</v>
      </c>
      <c r="H19" s="32" t="s">
        <v>8</v>
      </c>
      <c r="I19" s="38">
        <v>5.12</v>
      </c>
      <c r="K19" s="39">
        <v>6</v>
      </c>
      <c r="L19" s="40" t="s">
        <v>42</v>
      </c>
      <c r="N19" s="39">
        <v>5</v>
      </c>
      <c r="O19" s="45" t="s">
        <v>84</v>
      </c>
    </row>
    <row r="20" spans="6:15" ht="12" thickBot="1">
      <c r="F20" s="35">
        <f t="shared" si="0"/>
        <v>41749</v>
      </c>
      <c r="G20" s="32" t="s">
        <v>28</v>
      </c>
      <c r="H20" s="32" t="s">
        <v>34</v>
      </c>
      <c r="I20" s="38">
        <v>8</v>
      </c>
      <c r="K20" s="39">
        <v>7</v>
      </c>
      <c r="L20" s="40" t="s">
        <v>59</v>
      </c>
      <c r="N20" s="39">
        <v>6</v>
      </c>
      <c r="O20" s="45" t="s">
        <v>85</v>
      </c>
    </row>
    <row r="21" spans="6:15" ht="12" thickBot="1">
      <c r="F21" s="35">
        <f t="shared" si="0"/>
        <v>41750</v>
      </c>
      <c r="G21" s="32" t="s">
        <v>30</v>
      </c>
      <c r="H21" s="32" t="s">
        <v>34</v>
      </c>
      <c r="I21" s="54" t="e">
        <f>#REF!</f>
        <v>#REF!</v>
      </c>
      <c r="K21" s="39">
        <v>8</v>
      </c>
      <c r="L21" s="40" t="s">
        <v>60</v>
      </c>
      <c r="N21" s="39">
        <v>7</v>
      </c>
      <c r="O21" s="45" t="s">
        <v>86</v>
      </c>
    </row>
    <row r="22" spans="6:12" ht="12" thickBot="1">
      <c r="F22" s="35">
        <f t="shared" si="0"/>
        <v>41751</v>
      </c>
      <c r="G22" s="32" t="s">
        <v>31</v>
      </c>
      <c r="H22" s="32" t="s">
        <v>32</v>
      </c>
      <c r="I22" s="38">
        <v>30.55</v>
      </c>
      <c r="K22" s="39">
        <v>9</v>
      </c>
      <c r="L22" s="40" t="s">
        <v>45</v>
      </c>
    </row>
    <row r="23" spans="6:12" ht="12" thickBot="1">
      <c r="F23" s="48">
        <f>F24-1</f>
        <v>41752</v>
      </c>
      <c r="G23" s="49" t="s">
        <v>55</v>
      </c>
      <c r="H23" s="49"/>
      <c r="I23" s="52" t="e">
        <f>SUBTOTAL(9,I19:I22)</f>
        <v>#REF!</v>
      </c>
      <c r="K23" s="39">
        <v>10</v>
      </c>
      <c r="L23" s="40" t="s">
        <v>61</v>
      </c>
    </row>
    <row r="24" spans="6:12" ht="12" thickBot="1">
      <c r="F24" s="35">
        <f t="shared" si="0"/>
        <v>41753</v>
      </c>
      <c r="G24" s="32" t="s">
        <v>28</v>
      </c>
      <c r="H24" s="32" t="s">
        <v>32</v>
      </c>
      <c r="I24" s="38">
        <v>29.75</v>
      </c>
      <c r="K24" s="39">
        <v>11</v>
      </c>
      <c r="L24" s="40" t="s">
        <v>62</v>
      </c>
    </row>
    <row r="25" spans="6:12" ht="12" thickBot="1">
      <c r="F25" s="35">
        <f t="shared" si="0"/>
        <v>41754</v>
      </c>
      <c r="G25" s="32" t="s">
        <v>31</v>
      </c>
      <c r="H25" s="32" t="s">
        <v>8</v>
      </c>
      <c r="I25" s="38">
        <v>5.91</v>
      </c>
      <c r="K25" s="39">
        <v>12</v>
      </c>
      <c r="L25" s="40" t="s">
        <v>70</v>
      </c>
    </row>
    <row r="26" spans="6:12" ht="12" thickBot="1">
      <c r="F26" s="35">
        <f t="shared" si="0"/>
        <v>41755</v>
      </c>
      <c r="G26" s="32" t="s">
        <v>30</v>
      </c>
      <c r="H26" s="32" t="s">
        <v>33</v>
      </c>
      <c r="I26" s="38">
        <v>10.44</v>
      </c>
      <c r="K26" s="39">
        <v>13</v>
      </c>
      <c r="L26" s="40" t="s">
        <v>63</v>
      </c>
    </row>
    <row r="27" spans="6:12" ht="12" thickBot="1">
      <c r="F27" s="35">
        <f t="shared" si="0"/>
        <v>41756</v>
      </c>
      <c r="G27" s="32" t="s">
        <v>29</v>
      </c>
      <c r="H27" s="32" t="s">
        <v>8</v>
      </c>
      <c r="I27" s="38">
        <v>5.09</v>
      </c>
      <c r="K27" s="39">
        <v>14</v>
      </c>
      <c r="L27" s="40" t="s">
        <v>64</v>
      </c>
    </row>
    <row r="28" spans="6:12" ht="12" thickBot="1">
      <c r="F28" s="48">
        <f>F29-1</f>
        <v>41757</v>
      </c>
      <c r="G28" s="49" t="s">
        <v>55</v>
      </c>
      <c r="H28" s="49"/>
      <c r="I28" s="52">
        <f>SUBTOTAL(9,I24:I27)</f>
        <v>51.19</v>
      </c>
      <c r="K28" s="39">
        <v>15</v>
      </c>
      <c r="L28" s="40" t="s">
        <v>65</v>
      </c>
    </row>
    <row r="29" spans="6:12" ht="12" thickBot="1">
      <c r="F29" s="35">
        <f t="shared" si="0"/>
        <v>41758</v>
      </c>
      <c r="G29" s="32" t="s">
        <v>30</v>
      </c>
      <c r="H29" s="32" t="s">
        <v>34</v>
      </c>
      <c r="I29" s="38">
        <v>7.77</v>
      </c>
      <c r="K29" s="39">
        <v>16</v>
      </c>
      <c r="L29" s="40" t="s">
        <v>66</v>
      </c>
    </row>
    <row r="30" spans="6:12" ht="12" thickBot="1">
      <c r="F30" s="35">
        <f t="shared" si="0"/>
        <v>41759</v>
      </c>
      <c r="G30" s="32" t="s">
        <v>29</v>
      </c>
      <c r="H30" s="32" t="s">
        <v>32</v>
      </c>
      <c r="I30" s="54" t="e">
        <f>4/0</f>
        <v>#DIV/0!</v>
      </c>
      <c r="K30" s="39">
        <v>17</v>
      </c>
      <c r="L30" s="40" t="s">
        <v>67</v>
      </c>
    </row>
    <row r="31" spans="6:12" ht="12" thickBot="1">
      <c r="F31" s="35">
        <f t="shared" si="0"/>
        <v>41760</v>
      </c>
      <c r="G31" s="32" t="s">
        <v>31</v>
      </c>
      <c r="H31" s="32" t="s">
        <v>34</v>
      </c>
      <c r="I31" s="38">
        <v>7.91</v>
      </c>
      <c r="K31" s="39">
        <v>18</v>
      </c>
      <c r="L31" s="40" t="s">
        <v>68</v>
      </c>
    </row>
    <row r="32" spans="6:12" ht="12" thickBot="1">
      <c r="F32" s="35">
        <f t="shared" si="0"/>
        <v>41761</v>
      </c>
      <c r="G32" s="32" t="s">
        <v>31</v>
      </c>
      <c r="H32" s="32" t="s">
        <v>34</v>
      </c>
      <c r="I32" s="38">
        <v>7.58</v>
      </c>
      <c r="K32" s="39">
        <v>19</v>
      </c>
      <c r="L32" s="40" t="s">
        <v>69</v>
      </c>
    </row>
    <row r="33" spans="6:9" ht="12" collapsed="1" thickBot="1">
      <c r="F33" s="48">
        <f>F34-1</f>
        <v>41762</v>
      </c>
      <c r="G33" s="49" t="s">
        <v>55</v>
      </c>
      <c r="H33" s="49"/>
      <c r="I33" s="52" t="e">
        <f>SUBTOTAL(9,I29:I32)</f>
        <v>#DIV/0!</v>
      </c>
    </row>
    <row r="34" spans="6:9" ht="12" hidden="1" outlineLevel="1" thickBot="1">
      <c r="F34" s="34">
        <f ca="1">TODAY()</f>
        <v>41763</v>
      </c>
      <c r="G34" s="32" t="s">
        <v>31</v>
      </c>
      <c r="H34" s="32" t="s">
        <v>32</v>
      </c>
      <c r="I34" s="38">
        <v>30.13</v>
      </c>
    </row>
    <row r="35" spans="6:9" ht="12" hidden="1" outlineLevel="1" thickBot="1">
      <c r="F35" s="35">
        <f>F34+1</f>
        <v>41764</v>
      </c>
      <c r="G35" s="32" t="s">
        <v>28</v>
      </c>
      <c r="H35" s="32" t="s">
        <v>32</v>
      </c>
      <c r="I35" s="38">
        <v>29.73</v>
      </c>
    </row>
    <row r="36" spans="6:9" ht="12" hidden="1" outlineLevel="1" thickBot="1">
      <c r="F36" s="35">
        <f aca="true" t="shared" si="1" ref="F36:F49">F35+1</f>
        <v>41765</v>
      </c>
      <c r="G36" s="32" t="s">
        <v>29</v>
      </c>
      <c r="H36" s="32" t="s">
        <v>8</v>
      </c>
      <c r="I36" s="38">
        <v>5.43</v>
      </c>
    </row>
    <row r="37" spans="6:9" ht="12" hidden="1" outlineLevel="1" thickBot="1">
      <c r="F37" s="35">
        <f t="shared" si="1"/>
        <v>41766</v>
      </c>
      <c r="G37" s="32" t="s">
        <v>28</v>
      </c>
      <c r="H37" s="32" t="s">
        <v>33</v>
      </c>
      <c r="I37" s="38">
        <v>9.91</v>
      </c>
    </row>
    <row r="38" spans="6:9" ht="12" hidden="1" outlineLevel="1" thickBot="1">
      <c r="F38" s="48">
        <f>F37+1</f>
        <v>41767</v>
      </c>
      <c r="G38" s="49" t="s">
        <v>55</v>
      </c>
      <c r="H38" s="49"/>
      <c r="I38" s="52">
        <f>SUBTOTAL(9,I34:I37)</f>
        <v>75.19999999999999</v>
      </c>
    </row>
    <row r="39" spans="6:9" ht="12" hidden="1" outlineLevel="1" thickBot="1">
      <c r="F39" s="35">
        <f t="shared" si="1"/>
        <v>41768</v>
      </c>
      <c r="G39" s="32" t="s">
        <v>31</v>
      </c>
      <c r="H39" s="32" t="s">
        <v>32</v>
      </c>
      <c r="I39" s="38">
        <v>31.44</v>
      </c>
    </row>
    <row r="40" spans="6:9" ht="12" hidden="1" outlineLevel="1" thickBot="1">
      <c r="F40" s="35">
        <f t="shared" si="1"/>
        <v>41769</v>
      </c>
      <c r="G40" s="32" t="s">
        <v>31</v>
      </c>
      <c r="H40" s="32" t="s">
        <v>34</v>
      </c>
      <c r="I40" s="38">
        <v>7.33</v>
      </c>
    </row>
    <row r="41" spans="6:9" ht="12" hidden="1" outlineLevel="1" thickBot="1">
      <c r="F41" s="35">
        <f t="shared" si="1"/>
        <v>41770</v>
      </c>
      <c r="G41" s="32" t="s">
        <v>30</v>
      </c>
      <c r="H41" s="32" t="s">
        <v>32</v>
      </c>
      <c r="I41" s="38">
        <v>32.91</v>
      </c>
    </row>
    <row r="42" spans="6:9" ht="12" hidden="1" outlineLevel="1" thickBot="1">
      <c r="F42" s="35">
        <f t="shared" si="1"/>
        <v>41771</v>
      </c>
      <c r="G42" s="32" t="s">
        <v>30</v>
      </c>
      <c r="H42" s="32" t="s">
        <v>8</v>
      </c>
      <c r="I42" s="38">
        <v>4.99</v>
      </c>
    </row>
    <row r="43" spans="6:9" ht="12" hidden="1" outlineLevel="1" thickBot="1">
      <c r="F43" s="48">
        <f>F42+1</f>
        <v>41772</v>
      </c>
      <c r="G43" s="49" t="s">
        <v>55</v>
      </c>
      <c r="H43" s="49"/>
      <c r="I43" s="52">
        <f>SUBTOTAL(9,I39:I42)</f>
        <v>76.67</v>
      </c>
    </row>
    <row r="44" spans="6:9" ht="12" hidden="1" outlineLevel="1" thickBot="1">
      <c r="F44" s="35">
        <f t="shared" si="1"/>
        <v>41773</v>
      </c>
      <c r="G44" s="32" t="s">
        <v>28</v>
      </c>
      <c r="H44" s="32" t="s">
        <v>33</v>
      </c>
      <c r="I44" s="38">
        <v>10.72</v>
      </c>
    </row>
    <row r="45" spans="6:9" ht="12" hidden="1" outlineLevel="1" thickBot="1">
      <c r="F45" s="35">
        <f t="shared" si="1"/>
        <v>41774</v>
      </c>
      <c r="G45" s="32" t="s">
        <v>30</v>
      </c>
      <c r="H45" s="32" t="s">
        <v>33</v>
      </c>
      <c r="I45" s="38">
        <v>10.16</v>
      </c>
    </row>
    <row r="46" spans="6:9" ht="12" hidden="1" outlineLevel="1" thickBot="1">
      <c r="F46" s="35">
        <f t="shared" si="1"/>
        <v>41775</v>
      </c>
      <c r="G46" s="32" t="s">
        <v>30</v>
      </c>
      <c r="H46" s="32" t="s">
        <v>32</v>
      </c>
      <c r="I46" s="38">
        <v>29.97</v>
      </c>
    </row>
    <row r="47" spans="6:9" ht="12" hidden="1" outlineLevel="1" thickBot="1">
      <c r="F47" s="35">
        <f t="shared" si="1"/>
        <v>41776</v>
      </c>
      <c r="G47" s="32" t="s">
        <v>29</v>
      </c>
      <c r="H47" s="32" t="s">
        <v>34</v>
      </c>
      <c r="I47" s="38">
        <v>7.18</v>
      </c>
    </row>
    <row r="48" spans="6:9" ht="12" thickBot="1">
      <c r="F48" s="48">
        <f>F47+1</f>
        <v>41777</v>
      </c>
      <c r="G48" s="49" t="s">
        <v>55</v>
      </c>
      <c r="H48" s="49"/>
      <c r="I48" s="52">
        <f>SUBTOTAL(9,I44:I47)</f>
        <v>58.03</v>
      </c>
    </row>
    <row r="49" spans="6:10" ht="12" thickBot="1">
      <c r="F49" s="50">
        <f t="shared" si="1"/>
        <v>41778</v>
      </c>
      <c r="G49" s="51" t="s">
        <v>89</v>
      </c>
      <c r="H49" s="51"/>
      <c r="I49" s="53" t="e">
        <f>SUBTOTAL(9,I14:I48)</f>
        <v>#REF!</v>
      </c>
      <c r="J49" s="47"/>
    </row>
    <row r="50" spans="11:13" ht="15">
      <c r="K50" s="36" t="s">
        <v>87</v>
      </c>
      <c r="L50" s="36" t="s">
        <v>88</v>
      </c>
      <c r="M50" s="36" t="str">
        <f>_xlfn.IFERROR(IF(SUBTOTAL_Function_Number,LOOKUP(AGGREGATE_Function_Number,$K$14:$L$32)),"")</f>
        <v>SUM</v>
      </c>
    </row>
    <row r="51" ht="2.25" customHeight="1"/>
    <row r="52" spans="11:14" ht="11.25">
      <c r="K52" s="73">
        <v>9</v>
      </c>
      <c r="L52" s="73">
        <v>3</v>
      </c>
      <c r="M52" s="74">
        <f>_xlfn.AGGREGATE(AGGREGATE_Function_Number,AGGREGATE_Option_Number,AGGREGATE_Range)</f>
        <v>218.39000000000001</v>
      </c>
      <c r="N52" s="46" t="str">
        <f>_xlfn.IFERROR(LOOKUP(AGGREGATE_Option_Number,$N$14:$O$21),"")</f>
        <v>Ignore nested SUBTOTAL, AGGREGATE functions, hidden rows and error values</v>
      </c>
    </row>
    <row r="53" ht="11.25"/>
    <row r="54" ht="11.25"/>
    <row r="56" ht="11.25"/>
    <row r="57" ht="11.25"/>
  </sheetData>
  <sheetProtection/>
  <mergeCells count="1">
    <mergeCell ref="B3:F3"/>
  </mergeCells>
  <conditionalFormatting sqref="K14:K32">
    <cfRule type="cellIs" priority="3" dxfId="11" operator="equal" stopIfTrue="1">
      <formula>'AGGREGATE Example'!#REF!</formula>
    </cfRule>
  </conditionalFormatting>
  <conditionalFormatting sqref="L14:L32">
    <cfRule type="cellIs" priority="4" dxfId="11" operator="equal" stopIfTrue="1">
      <formula>'AGGREGATE Example'!#REF!</formula>
    </cfRule>
  </conditionalFormatting>
  <conditionalFormatting sqref="N14:N21">
    <cfRule type="cellIs" priority="1" dxfId="11" operator="equal" stopIfTrue="1">
      <formula>'AGGREGATE Example'!#REF!</formula>
    </cfRule>
  </conditionalFormatting>
  <conditionalFormatting sqref="O14:O21">
    <cfRule type="cellIs" priority="2" dxfId="11" operator="equal" stopIfTrue="1">
      <formula>'AGGREGATE Example'!#REF!</formula>
    </cfRule>
  </conditionalFormatting>
  <dataValidations count="2">
    <dataValidation type="list" allowBlank="1" showInputMessage="1" showErrorMessage="1" sqref="K52">
      <formula1>"1,2,3,4,5,6,7,8,9,10,11,12,13,14,15,16,17,18,19"</formula1>
    </dataValidation>
    <dataValidation type="list" allowBlank="1" showInputMessage="1" showErrorMessage="1" sqref="L52">
      <formula1>"0,1,2,3,4,5,6,7"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AGGREGATE Criteria'!A1" tooltip="Go to Previous Sheet" display="ç"/>
    <hyperlink ref="C4" location="'LARGE Example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ignoredErrors>
    <ignoredError sqref="I30 I21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33203125" defaultRowHeight="11.25"/>
  <cols>
    <col min="1" max="4" width="3.83203125" style="0" customWidth="1"/>
    <col min="5" max="5" width="8" style="0" customWidth="1"/>
    <col min="6" max="6" width="13.16015625" style="0" customWidth="1"/>
  </cols>
  <sheetData>
    <row r="1" spans="1:11" ht="18">
      <c r="A1" s="62"/>
      <c r="B1" s="63" t="s">
        <v>101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5" t="str">
        <f>Model_Name</f>
        <v>AGGREGATE Example</v>
      </c>
      <c r="C2" s="64"/>
      <c r="D2" s="64"/>
      <c r="E2" s="64"/>
      <c r="F2" s="64"/>
      <c r="G2" s="64"/>
      <c r="H2" s="64"/>
      <c r="I2" s="64"/>
      <c r="J2" s="64"/>
      <c r="K2" s="64"/>
    </row>
    <row r="3" spans="1:11" ht="11.25">
      <c r="A3" s="64"/>
      <c r="B3" s="66" t="s">
        <v>3</v>
      </c>
      <c r="C3" s="66"/>
      <c r="D3" s="66"/>
      <c r="E3" s="66"/>
      <c r="F3" s="66"/>
      <c r="G3" s="64"/>
      <c r="H3" s="64"/>
      <c r="I3" s="64"/>
      <c r="J3" s="64"/>
      <c r="K3" s="64"/>
    </row>
    <row r="4" spans="1:11" ht="12.75">
      <c r="A4" s="67" t="s">
        <v>6</v>
      </c>
      <c r="B4" s="67" t="s">
        <v>9</v>
      </c>
      <c r="C4" s="67"/>
      <c r="D4" s="64"/>
      <c r="E4" s="64"/>
      <c r="F4" s="64"/>
      <c r="G4" s="64"/>
      <c r="H4" s="64"/>
      <c r="I4" s="64"/>
      <c r="J4" s="64"/>
      <c r="K4" s="64"/>
    </row>
    <row r="5" spans="1:11" ht="11.25">
      <c r="A5" s="64"/>
      <c r="B5" s="68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64"/>
      <c r="B6" s="69" t="str">
        <f>B1</f>
        <v>LARGE Example Using AGGREGATE</v>
      </c>
      <c r="C6" s="64"/>
      <c r="D6" s="64"/>
      <c r="E6" s="64"/>
      <c r="F6" s="64"/>
      <c r="G6" s="64"/>
      <c r="H6" s="64"/>
      <c r="I6" s="64"/>
      <c r="J6" s="64"/>
      <c r="K6" s="64"/>
    </row>
    <row r="7" spans="1:11" ht="11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">
      <c r="A8" s="64"/>
      <c r="B8" s="64"/>
      <c r="C8" s="70" t="s">
        <v>95</v>
      </c>
      <c r="D8" s="64"/>
      <c r="E8" s="64"/>
      <c r="F8" s="64"/>
      <c r="G8" s="64"/>
      <c r="H8" s="64"/>
      <c r="I8" s="64"/>
      <c r="J8" s="64"/>
      <c r="K8" s="64"/>
    </row>
    <row r="9" spans="1:11" ht="11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5">
      <c r="A10" s="64"/>
      <c r="B10" s="64"/>
      <c r="C10" s="64"/>
      <c r="D10" s="70"/>
      <c r="E10" s="64"/>
      <c r="F10" s="36" t="s">
        <v>96</v>
      </c>
      <c r="G10" s="64"/>
      <c r="H10" s="64"/>
      <c r="I10" s="64"/>
      <c r="J10" s="64"/>
      <c r="K10" s="64"/>
    </row>
    <row r="11" spans="1:11" ht="3" customHeight="1" thickBot="1">
      <c r="A11" s="64"/>
      <c r="B11" s="64"/>
      <c r="C11" s="64"/>
      <c r="D11" s="70"/>
      <c r="E11" s="64"/>
      <c r="F11" s="64"/>
      <c r="G11" s="64"/>
      <c r="H11" s="64"/>
      <c r="I11" s="64"/>
      <c r="J11" s="64"/>
      <c r="K11" s="64"/>
    </row>
    <row r="12" spans="1:11" ht="12" thickBot="1">
      <c r="A12" s="64"/>
      <c r="B12" s="64"/>
      <c r="C12" s="64"/>
      <c r="D12" s="64"/>
      <c r="E12" s="64"/>
      <c r="F12" s="71">
        <v>5</v>
      </c>
      <c r="G12" s="64"/>
      <c r="H12" s="64"/>
      <c r="I12" s="64"/>
      <c r="J12" s="64"/>
      <c r="K12" s="64"/>
    </row>
    <row r="13" spans="1:11" ht="12" thickBot="1">
      <c r="A13" s="64"/>
      <c r="B13" s="64"/>
      <c r="C13" s="64"/>
      <c r="D13" s="64"/>
      <c r="E13" s="64"/>
      <c r="F13" s="33">
        <v>-2</v>
      </c>
      <c r="G13" s="64"/>
      <c r="H13" s="64"/>
      <c r="I13" s="64"/>
      <c r="J13" s="64"/>
      <c r="K13" s="64"/>
    </row>
    <row r="14" ht="12" thickBot="1">
      <c r="F14" s="33">
        <v>12</v>
      </c>
    </row>
    <row r="15" ht="12" thickBot="1">
      <c r="F15" s="33" t="e">
        <v>#REF!</v>
      </c>
    </row>
    <row r="16" ht="12" thickBot="1">
      <c r="F16" s="33" t="s">
        <v>97</v>
      </c>
    </row>
    <row r="17" ht="12" thickBot="1">
      <c r="F17" s="33" t="e">
        <v>#DIV/0!</v>
      </c>
    </row>
    <row r="18" ht="12" thickBot="1">
      <c r="F18" s="33" t="e">
        <v>#NAME?</v>
      </c>
    </row>
    <row r="19" ht="12" thickBot="1">
      <c r="F19" s="33">
        <v>4</v>
      </c>
    </row>
    <row r="20" ht="12" thickBot="1">
      <c r="F20" s="33">
        <v>11</v>
      </c>
    </row>
    <row r="21" ht="12" thickBot="1"/>
    <row r="22" spans="4:6" ht="12" thickBot="1">
      <c r="D22" s="76" t="s">
        <v>99</v>
      </c>
      <c r="F22" s="77">
        <v>3</v>
      </c>
    </row>
    <row r="24" spans="4:6" ht="11.25">
      <c r="D24" s="72" t="s">
        <v>98</v>
      </c>
      <c r="F24" s="75">
        <f>_xlfn.AGGREGATE(14,6,F12:F20,F22)</f>
        <v>5</v>
      </c>
    </row>
  </sheetData>
  <sheetProtection/>
  <mergeCells count="1">
    <mergeCell ref="B3:F3"/>
  </mergeCells>
  <dataValidations count="1">
    <dataValidation type="list" allowBlank="1" showInputMessage="1" showErrorMessage="1" sqref="F22">
      <formula1>"1,2,3,4,5,6,7,8,9"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AGGREGATE Example'!A1" tooltip="Go to Previous Sheet" display="ç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2013-12-30T05:14:30Z</cp:lastPrinted>
  <dcterms:created xsi:type="dcterms:W3CDTF">2010-07-27T03:50:04Z</dcterms:created>
  <dcterms:modified xsi:type="dcterms:W3CDTF">2014-05-04T03:45:06Z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