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65521" yWindow="4260" windowWidth="19260" windowHeight="4320" tabRatio="950" activeTab="0"/>
  </bookViews>
  <sheets>
    <sheet name="GC" sheetId="1" r:id="rId1"/>
    <sheet name="Contents" sheetId="2" r:id="rId2"/>
    <sheet name="Assumptions_SC" sheetId="3" r:id="rId3"/>
    <sheet name="GA" sheetId="4" state="hidden" r:id="rId4"/>
    <sheet name="Waterfall_Chart_BA" sheetId="5" r:id="rId5"/>
    <sheet name="Output_SC" sheetId="6" state="hidden" r:id="rId6"/>
    <sheet name="(Title1)_FO" sheetId="7" state="hidden" r:id="rId7"/>
    <sheet name="Lookup_SC" sheetId="8" state="hidden" r:id="rId8"/>
    <sheet name="GL" sheetId="9" state="hidden" r:id="rId9"/>
  </sheets>
  <definedNames>
    <definedName name="Ann">'GL'!$G$10</definedName>
    <definedName name="Apr">'GL'!$C$13</definedName>
    <definedName name="Aug">'GL'!$C$17</definedName>
    <definedName name="Billion">'GL'!$K$35</definedName>
    <definedName name="Billions">'GL'!$K$10</definedName>
    <definedName name="Currency">'GL'!$K$13</definedName>
    <definedName name="Days_In_Wk">'GL'!$K$22</definedName>
    <definedName name="DD_Denom">'GA'!$H$17</definedName>
    <definedName name="DD_Fin_YE_Mth">'GA'!$H$11</definedName>
    <definedName name="DD_Model_Per_Type">'GA'!$H$10</definedName>
    <definedName name="Dec">'GL'!$C$21</definedName>
    <definedName name="Fcast_Pers">'GA'!$H$13</definedName>
    <definedName name="Feb">'GL'!$C$11</definedName>
    <definedName name="Half_1">'GL'!$C$36</definedName>
    <definedName name="Half_2">'GL'!$C$37</definedName>
    <definedName name="Half_Yr_Name">'GL'!$G$20</definedName>
    <definedName name="Halves_In_Yr">'GL'!$G$29</definedName>
    <definedName name="HL_Home">'Contents'!$B$1</definedName>
    <definedName name="Hrs_In_Day">'GL'!$K$21</definedName>
    <definedName name="Hundred">'GL'!$K$32</definedName>
    <definedName name="Jan">'GL'!$C$10</definedName>
    <definedName name="Jul">'GL'!$C$16</definedName>
    <definedName name="Jun">'GL'!$C$15</definedName>
    <definedName name="LU_Denom">'GL'!$K$10:$K$13</definedName>
    <definedName name="LU_Halves">'GL'!$C$36:$C$37</definedName>
    <definedName name="LU_Mths">'GL'!$C$10:$C$21</definedName>
    <definedName name="LU_Per_Names">'GL'!$G$19:$G$22</definedName>
    <definedName name="LU_Pers">'GL'!$G$10:$G$13</definedName>
    <definedName name="LU_Pers_In_Yr">'GL'!$G$28:$G$31</definedName>
    <definedName name="LU_Qtrs">'GL'!$C$27:$C$30</definedName>
    <definedName name="LU_Yes_No">'GL'!$G$37:$G$38</definedName>
    <definedName name="Mar">'GL'!$C$12</definedName>
    <definedName name="May">'GL'!$C$14</definedName>
    <definedName name="Million">'GL'!$K$34</definedName>
    <definedName name="Millions">'GL'!$K$11</definedName>
    <definedName name="Mins_In_Hr">'GL'!$K$20</definedName>
    <definedName name="Model_Name">'GC'!$C$10</definedName>
    <definedName name="Model_Start_Date">'GA'!$H$12</definedName>
    <definedName name="Mth_Name">'GL'!$G$22</definedName>
    <definedName name="Mthly">'GL'!$G$13</definedName>
    <definedName name="Mths_In_Half_Yr">'GL'!$K$25</definedName>
    <definedName name="Mths_In_Qtr">'GL'!$K$24</definedName>
    <definedName name="Mths_In_Yr">'GL'!$G$31</definedName>
    <definedName name="No">'GL'!$G$38</definedName>
    <definedName name="Nov">'GL'!$C$20</definedName>
    <definedName name="Oct">'GL'!$C$19</definedName>
    <definedName name="Per_1_End_Date">'GA'!$H$15</definedName>
    <definedName name="Per_1_End_Mth">'GA'!$H$14</definedName>
    <definedName name="Per_1_Title">'GA'!$H$16</definedName>
    <definedName name="_xlnm.Print_Area" localSheetId="6">'(Title1)_FO'!$B$1:$S$50</definedName>
    <definedName name="_xlnm.Print_Area" localSheetId="2">'Assumptions_SC'!$B$1:$P$30</definedName>
    <definedName name="_xlnm.Print_Area" localSheetId="1">'Contents'!$B$1:$Q$11</definedName>
    <definedName name="_xlnm.Print_Area" localSheetId="3">'GA'!$B$1:$N$40</definedName>
    <definedName name="_xlnm.Print_Area" localSheetId="0">'GC'!$B$1:$P$30</definedName>
    <definedName name="_xlnm.Print_Area" localSheetId="8">'GL'!$B$1:$N$40</definedName>
    <definedName name="_xlnm.Print_Area" localSheetId="7">'Lookup_SC'!$B$1:$P$30</definedName>
    <definedName name="_xlnm.Print_Area" localSheetId="5">'Output_SC'!$B$1:$P$30</definedName>
    <definedName name="_xlnm.Print_Area" localSheetId="4">'Waterfall_Chart_BA'!$B$1:$S$62</definedName>
    <definedName name="_xlnm.Print_Titles" localSheetId="6">'(Title1)_FO'!$1:$21</definedName>
    <definedName name="_xlnm.Print_Titles" localSheetId="1">'Contents'!$1:$7</definedName>
    <definedName name="_xlnm.Print_Titles" localSheetId="3">'GA'!$1:$8</definedName>
    <definedName name="_xlnm.Print_Titles" localSheetId="8">'GL'!$1:$6</definedName>
    <definedName name="_xlnm.Print_Titles" localSheetId="4">'Waterfall_Chart_BA'!$1:$5</definedName>
    <definedName name="Qtr_1">'GL'!$C$27</definedName>
    <definedName name="Qtr_2">'GL'!$C$28</definedName>
    <definedName name="Qtr_3">'GL'!$C$29</definedName>
    <definedName name="Qtr_4">'GL'!$C$30</definedName>
    <definedName name="Qtr_Name">'GL'!$G$21</definedName>
    <definedName name="Qtrly">'GL'!$G$12</definedName>
    <definedName name="Qtrs_In_Yr">'GL'!$G$30</definedName>
    <definedName name="Secs_In_Min">'GL'!$K$19</definedName>
    <definedName name="Semi_Ann">'GL'!$G$11</definedName>
    <definedName name="Sep">'GL'!$C$18</definedName>
    <definedName name="Ten">'GL'!$K$31</definedName>
    <definedName name="Thousand">'GL'!$K$33</definedName>
    <definedName name="Thousands">'GL'!$K$12</definedName>
    <definedName name="Wks_In_Yr">'GL'!$K$23</definedName>
    <definedName name="Yes">'GL'!$G$37</definedName>
    <definedName name="Yr_Name">'GL'!$G$19</definedName>
    <definedName name="Yrs_In_Yr">'GL'!$G$28</definedName>
  </definedNames>
  <calcPr fullCalcOnLoad="1"/>
</workbook>
</file>

<file path=xl/sharedStrings.xml><?xml version="1.0" encoding="utf-8"?>
<sst xmlns="http://schemas.openxmlformats.org/spreadsheetml/2006/main" count="236" uniqueCount="189">
  <si>
    <t>Primary Developer:  Liam Bastick</t>
  </si>
  <si>
    <t>General Cover Notes:</t>
  </si>
  <si>
    <t>GC</t>
  </si>
  <si>
    <t>Go to Table of Contents</t>
  </si>
  <si>
    <t>Table of Contents</t>
  </si>
  <si>
    <t>Go to Cover Sheet</t>
  </si>
  <si>
    <t>é</t>
  </si>
  <si>
    <t>Section &amp; Sheet Titles</t>
  </si>
  <si>
    <t>C</t>
  </si>
  <si>
    <t>General Lookup Tables</t>
  </si>
  <si>
    <t>ç</t>
  </si>
  <si>
    <t>è</t>
  </si>
  <si>
    <t>Months Lookup</t>
  </si>
  <si>
    <t>Names:</t>
  </si>
  <si>
    <t>Month</t>
  </si>
  <si>
    <t>LU_Mths</t>
  </si>
  <si>
    <t>January</t>
  </si>
  <si>
    <t>Jan</t>
  </si>
  <si>
    <t>February</t>
  </si>
  <si>
    <t>Feb</t>
  </si>
  <si>
    <t>March</t>
  </si>
  <si>
    <t>Mar</t>
  </si>
  <si>
    <t>April</t>
  </si>
  <si>
    <t>Apr</t>
  </si>
  <si>
    <t>May</t>
  </si>
  <si>
    <t>June</t>
  </si>
  <si>
    <t>Jun</t>
  </si>
  <si>
    <t>July</t>
  </si>
  <si>
    <t>Jul</t>
  </si>
  <si>
    <t>August</t>
  </si>
  <si>
    <t>Aug</t>
  </si>
  <si>
    <t>September</t>
  </si>
  <si>
    <t>Sep</t>
  </si>
  <si>
    <t>October</t>
  </si>
  <si>
    <t>Oct</t>
  </si>
  <si>
    <t>November</t>
  </si>
  <si>
    <t>Nov</t>
  </si>
  <si>
    <t>December</t>
  </si>
  <si>
    <t>Dec</t>
  </si>
  <si>
    <t>Model Quarter Lookup</t>
  </si>
  <si>
    <t>Quarter</t>
  </si>
  <si>
    <t>LU_Qtrs</t>
  </si>
  <si>
    <t>Q1</t>
  </si>
  <si>
    <t>Qtr_1</t>
  </si>
  <si>
    <t>Q2</t>
  </si>
  <si>
    <t>Qtr_2</t>
  </si>
  <si>
    <t>Q3</t>
  </si>
  <si>
    <t>Qtr_3</t>
  </si>
  <si>
    <t>Q4</t>
  </si>
  <si>
    <t>Qtr_4</t>
  </si>
  <si>
    <t>Model Half Year Lookup</t>
  </si>
  <si>
    <t>Half Year</t>
  </si>
  <si>
    <t>LU_Halves</t>
  </si>
  <si>
    <t>H1</t>
  </si>
  <si>
    <t>Half_1</t>
  </si>
  <si>
    <t>H2</t>
  </si>
  <si>
    <t>Half_2</t>
  </si>
  <si>
    <t>Model Period Type Lookup</t>
  </si>
  <si>
    <t>Model Period Type</t>
  </si>
  <si>
    <t>LU_Pers</t>
  </si>
  <si>
    <t>Annual</t>
  </si>
  <si>
    <t>Ann</t>
  </si>
  <si>
    <t>Semi-Annual</t>
  </si>
  <si>
    <t>Semi_Ann</t>
  </si>
  <si>
    <t>Quarterly</t>
  </si>
  <si>
    <t>Qtrly</t>
  </si>
  <si>
    <t>Monthly</t>
  </si>
  <si>
    <t>Mthly</t>
  </si>
  <si>
    <t>Period Names Lookup</t>
  </si>
  <si>
    <t>Period Name</t>
  </si>
  <si>
    <t>LU_Per_Names</t>
  </si>
  <si>
    <t>Year</t>
  </si>
  <si>
    <t>Yr_Name</t>
  </si>
  <si>
    <t>Half_Yr_Name</t>
  </si>
  <si>
    <t>Qtr_Name</t>
  </si>
  <si>
    <t>Mth_Name</t>
  </si>
  <si>
    <t>Periods in Year Lookup</t>
  </si>
  <si>
    <t>Periods in Year</t>
  </si>
  <si>
    <t>LU_Pers_In_Yr</t>
  </si>
  <si>
    <t>Yrs_In_Yr</t>
  </si>
  <si>
    <t>Halves_In_Yr</t>
  </si>
  <si>
    <t>Qtrs_In_Yr</t>
  </si>
  <si>
    <t>Mths_In_Yr</t>
  </si>
  <si>
    <t>Yes / No Input Lookup</t>
  </si>
  <si>
    <t>Yes / No Input</t>
  </si>
  <si>
    <t>LU_Yes_No</t>
  </si>
  <si>
    <t>Yes</t>
  </si>
  <si>
    <t>No</t>
  </si>
  <si>
    <t>Model Denomination Lookup</t>
  </si>
  <si>
    <t>Denomination</t>
  </si>
  <si>
    <t>LU_Denom</t>
  </si>
  <si>
    <t>$Billions</t>
  </si>
  <si>
    <t>Billions</t>
  </si>
  <si>
    <t>$Millions</t>
  </si>
  <si>
    <t>Millions</t>
  </si>
  <si>
    <t>$'000</t>
  </si>
  <si>
    <t>Thousands</t>
  </si>
  <si>
    <t>$</t>
  </si>
  <si>
    <t>Currency</t>
  </si>
  <si>
    <t>Time Constants Lookup</t>
  </si>
  <si>
    <t>Time Constant</t>
  </si>
  <si>
    <t>Secs_In_Min</t>
  </si>
  <si>
    <t>Mins_In_Hr</t>
  </si>
  <si>
    <t>Hrs_In_Day</t>
  </si>
  <si>
    <t>Days_In_Wk</t>
  </si>
  <si>
    <t>Wks_In_Yr</t>
  </si>
  <si>
    <t>Mths_In_Qtr</t>
  </si>
  <si>
    <t>Mths_In_Half_Yr</t>
  </si>
  <si>
    <t>Conversion Factor Lookup</t>
  </si>
  <si>
    <t>Conversion Factor</t>
  </si>
  <si>
    <t>Ten</t>
  </si>
  <si>
    <t>Hundred</t>
  </si>
  <si>
    <t>Thousand</t>
  </si>
  <si>
    <t>Million</t>
  </si>
  <si>
    <t>Billion</t>
  </si>
  <si>
    <t>GL</t>
  </si>
  <si>
    <t>General Assumptions</t>
  </si>
  <si>
    <t>Set</t>
  </si>
  <si>
    <t>Financial Year End Month</t>
  </si>
  <si>
    <t>Model Start Date</t>
  </si>
  <si>
    <t>Forecast Periods</t>
  </si>
  <si>
    <t>First Period End Month</t>
  </si>
  <si>
    <t>First Period End Date</t>
  </si>
  <si>
    <t>First Period Financial Title</t>
  </si>
  <si>
    <t>Model Denomination</t>
  </si>
  <si>
    <t>Primary</t>
  </si>
  <si>
    <t>Notes:</t>
  </si>
  <si>
    <t>The "First Period End Date" only applies to Forecast Output and Forecast Assumptions Sheets based on the "Month End" Forecast Sheet Type.</t>
  </si>
  <si>
    <t>The "Model Denomination" assumption will not necessarily automatically change the denomination of the outputs of this model.</t>
  </si>
  <si>
    <t>GA</t>
  </si>
  <si>
    <t>Section Cover Notes:</t>
  </si>
  <si>
    <t>[Insert section cover note 1]</t>
  </si>
  <si>
    <t>[Insert section cover note 2]</t>
  </si>
  <si>
    <t>[Insert section cover note 3]</t>
  </si>
  <si>
    <t>SC</t>
  </si>
  <si>
    <t>[Insert Output Section Title]</t>
  </si>
  <si>
    <t>[Insert Forecast Output Sheet Title]</t>
  </si>
  <si>
    <t>Period End Year</t>
  </si>
  <si>
    <t>Financial Year</t>
  </si>
  <si>
    <t>Days in Period End Year</t>
  </si>
  <si>
    <t>Days in Financial Year</t>
  </si>
  <si>
    <t>Financial Year Period</t>
  </si>
  <si>
    <t>Period Start Date (From Start of Day...)</t>
  </si>
  <si>
    <t>Period End Date (Until End of Day...)</t>
  </si>
  <si>
    <t>Days in Period</t>
  </si>
  <si>
    <t>Counter</t>
  </si>
  <si>
    <t>Spare/Custom</t>
  </si>
  <si>
    <t>FO</t>
  </si>
  <si>
    <t>Model Lookup Tables</t>
  </si>
  <si>
    <t>a.</t>
  </si>
  <si>
    <t>Section 3.</t>
  </si>
  <si>
    <t>Section 4.</t>
  </si>
  <si>
    <t xml:space="preserve">  Page  </t>
  </si>
  <si>
    <t>Total Pages:</t>
  </si>
  <si>
    <t>BA</t>
  </si>
  <si>
    <t>Any queries, please e-mail:</t>
  </si>
  <si>
    <t>Website:</t>
  </si>
  <si>
    <t>Section 1.</t>
  </si>
  <si>
    <t>SumProduct Pty Ltd</t>
  </si>
  <si>
    <t>Waterfall Chart Example</t>
  </si>
  <si>
    <t>liam.bastick@sumproduct.com</t>
  </si>
  <si>
    <t>www.sumproduct.com</t>
  </si>
  <si>
    <t>How to construct a simple waterfall chart.</t>
  </si>
  <si>
    <t>The following worksheet provides a simple walkthrough example.</t>
  </si>
  <si>
    <t>Waterfall Chart Example - Walkthrough</t>
  </si>
  <si>
    <t>Assumptions</t>
  </si>
  <si>
    <t>Opening Balance</t>
  </si>
  <si>
    <t>Closing Balance</t>
  </si>
  <si>
    <t>Cum.</t>
  </si>
  <si>
    <t>Chart Calculations Table</t>
  </si>
  <si>
    <t>Amt.</t>
  </si>
  <si>
    <t>Op. Bal.</t>
  </si>
  <si>
    <t>Cl. Bal.</t>
  </si>
  <si>
    <t>Pos Inv</t>
  </si>
  <si>
    <t>Neg Inv</t>
  </si>
  <si>
    <r>
      <t xml:space="preserve">Pos </t>
    </r>
    <r>
      <rPr>
        <b/>
        <sz val="8"/>
        <color indexed="10"/>
        <rFont val="Arial"/>
        <family val="2"/>
      </rPr>
      <t>Dec</t>
    </r>
    <r>
      <rPr>
        <b/>
        <sz val="8"/>
        <color indexed="60"/>
        <rFont val="Arial"/>
        <family val="2"/>
      </rPr>
      <t xml:space="preserve"> Vis</t>
    </r>
  </si>
  <si>
    <r>
      <t xml:space="preserve">Pos </t>
    </r>
    <r>
      <rPr>
        <b/>
        <sz val="8"/>
        <color indexed="10"/>
        <rFont val="Arial"/>
        <family val="2"/>
      </rPr>
      <t>Inc</t>
    </r>
    <r>
      <rPr>
        <b/>
        <sz val="8"/>
        <color indexed="60"/>
        <rFont val="Arial"/>
        <family val="2"/>
      </rPr>
      <t xml:space="preserve"> Vis</t>
    </r>
  </si>
  <si>
    <r>
      <t xml:space="preserve">Neg </t>
    </r>
    <r>
      <rPr>
        <b/>
        <sz val="8"/>
        <color indexed="10"/>
        <rFont val="Arial"/>
        <family val="2"/>
      </rPr>
      <t>Dec</t>
    </r>
    <r>
      <rPr>
        <b/>
        <sz val="8"/>
        <color indexed="60"/>
        <rFont val="Arial"/>
        <family val="2"/>
      </rPr>
      <t xml:space="preserve"> Vis</t>
    </r>
  </si>
  <si>
    <r>
      <t xml:space="preserve">Neg </t>
    </r>
    <r>
      <rPr>
        <b/>
        <sz val="8"/>
        <color indexed="10"/>
        <rFont val="Arial"/>
        <family val="2"/>
      </rPr>
      <t>Inc</t>
    </r>
    <r>
      <rPr>
        <b/>
        <sz val="8"/>
        <color indexed="60"/>
        <rFont val="Arial"/>
        <family val="2"/>
      </rPr>
      <t xml:space="preserve"> Vis</t>
    </r>
  </si>
  <si>
    <t>Mvmt 1</t>
  </si>
  <si>
    <t>Mvmt 2</t>
  </si>
  <si>
    <t>Mvmt 3</t>
  </si>
  <si>
    <t>Mvmt 4</t>
  </si>
  <si>
    <t>Mvmt 5</t>
  </si>
  <si>
    <t>Mvmt 6</t>
  </si>
  <si>
    <t>Mvmt 7</t>
  </si>
  <si>
    <t>Mvmt 8</t>
  </si>
  <si>
    <t>Mvmt 9</t>
  </si>
  <si>
    <t>Mvmt 10</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</si>
</sst>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0_);\(###0\);_(###0_)"/>
    <numFmt numFmtId="165" formatCode="d/m/yy"/>
    <numFmt numFmtId="166" formatCode="_(#,##0.0_);\(#,##0.0\);_(&quot;-&quot;_)"/>
    <numFmt numFmtId="167" formatCode="_(#,##0.0%_);\(#,##0.0%\);_(&quot;-&quot;_)"/>
    <numFmt numFmtId="168" formatCode="_(#,##0.0\x_);\(#,##0.0\x\);_(&quot;-&quot;_)"/>
    <numFmt numFmtId="169" formatCode="_(&quot;$&quot;#,##0.0_);\(&quot;$&quot;#,##0.0\);_(&quot;-&quot;_)"/>
    <numFmt numFmtId="170" formatCode="_)d/m/yy_)"/>
    <numFmt numFmtId="171" formatCode="_(#,##0_);\(#,##0\);_(&quot;-&quot;_)"/>
    <numFmt numFmtId="172" formatCode="0."/>
    <numFmt numFmtId="173" formatCode="#,##0."/>
    <numFmt numFmtId="174" formatCode="&quot;$&quot;#,##0_);\(&quot;$&quot;#,##0\);&quot;$&quot;#,##0_)"/>
    <numFmt numFmtId="175" formatCode="dd/mm/yy"/>
    <numFmt numFmtId="176" formatCode="#,##0\x_);\(#,##0\x\);#,##0\x_)"/>
    <numFmt numFmtId="177" formatCode="#,##0_);\(#,##0\);#,##0_)"/>
    <numFmt numFmtId="178" formatCode="#,##0%_);\(#,##0%\);#,##0%_)"/>
    <numFmt numFmtId="179" formatCode="_(* &quot;$&quot;#,##0_)_;;_(* \(&quot;$&quot;#,##0\)_;;_(* &quot;$&quot;#,##0_)_;"/>
    <numFmt numFmtId="180" formatCode="d/m/yy__;"/>
    <numFmt numFmtId="181" formatCode="_(* #,##0\x_)_;;_(* \(#,##0\x\)_;;_(* #,##0\x_)_;"/>
    <numFmt numFmtId="182" formatCode="_(* #,##0_)_;;_(* \(#,##0\)_;;_(* #,##0_)_;"/>
    <numFmt numFmtId="183" formatCode="_(* #,##0%_)_;;_(* \(#,##0%\)_;;_(* #,##0%_)_;"/>
    <numFmt numFmtId="184" formatCode="###0_)_;;\(###0\)_;;###0_)_;"/>
    <numFmt numFmtId="185" formatCode="&quot;$&quot;#,##0;\(&quot;$&quot;#,##0\);&quot;$&quot;#,##0"/>
    <numFmt numFmtId="186" formatCode="#,##0\x;\(#,##0\x\);#,##0\x"/>
    <numFmt numFmtId="187" formatCode="#,##0;\(#,##0\);#,##0"/>
    <numFmt numFmtId="188" formatCode="#,##0%;\(#,##0%\);#,##0%"/>
    <numFmt numFmtId="189" formatCode="###0;\(###0\);###0"/>
    <numFmt numFmtId="190" formatCode="_)d\-mmm\-yy_)"/>
    <numFmt numFmtId="191" formatCode="#,##0.00;[Red]\-#,##0;\-;[Blue]General"/>
    <numFmt numFmtId="192" formatCode="dd/mm/yy__;"/>
    <numFmt numFmtId="193" formatCode="_(* &quot;$&quot;#,##0_)_;;[Blue]_(* \(&quot;$&quot;#,##0\)_;;_(* &quot;$&quot;#,##0_)_;"/>
    <numFmt numFmtId="194" formatCode="_(* #,##0\x_)_;;[Blue]_(* \(#,##0\x\)_;;_(* #,##0\x_)_;"/>
    <numFmt numFmtId="195" formatCode="_(* #,##0_)_;;[Blue]_(* \(#,##0\)_;;_(* #,##0_)_;"/>
    <numFmt numFmtId="196" formatCode="_(* #,##0%_)_;;[Blue]_(* \(#,##0%\)_;;_(* #,##0%_)_;"/>
    <numFmt numFmtId="197" formatCode="###0_);\(###0\);###0_)"/>
    <numFmt numFmtId="198" formatCode="#,##0_);[Blue]\(#,##0\);#,##0_)"/>
    <numFmt numFmtId="199" formatCode="_(&quot;$&quot;#,##0.00_);\(&quot;$&quot;#,##0.00\);_(&quot;-&quot;_)"/>
    <numFmt numFmtId="200" formatCode="mmm\-yyyy"/>
    <numFmt numFmtId="201" formatCode="&quot;$&quot;#,##0.00"/>
    <numFmt numFmtId="202" formatCode="&quot;$&quot;#,##0.0000000000000000"/>
    <numFmt numFmtId="203" formatCode="[Blue]_(&quot;$&quot;#,##0_);[Red]\(&quot;$&quot;#,##0\);[Green]_(&quot;-&quot;_)"/>
    <numFmt numFmtId="204" formatCode="[Blue]_(\$#,##0_);[Red]\(\$#,##0\);[Green]_(&quot;-&quot;_)"/>
  </numFmts>
  <fonts count="67">
    <font>
      <sz val="8"/>
      <name val="Arial"/>
      <family val="2"/>
    </font>
    <font>
      <sz val="8"/>
      <color indexed="8"/>
      <name val="Arial"/>
      <family val="2"/>
    </font>
    <font>
      <b/>
      <sz val="14"/>
      <name val="Arial"/>
      <family val="2"/>
    </font>
    <font>
      <b/>
      <sz val="13"/>
      <name val="Arial"/>
      <family val="2"/>
    </font>
    <font>
      <b/>
      <sz val="12"/>
      <name val="Arial"/>
      <family val="2"/>
    </font>
    <font>
      <b/>
      <sz val="10"/>
      <name val="Arial"/>
      <family val="2"/>
    </font>
    <font>
      <b/>
      <sz val="9"/>
      <name val="Arial"/>
      <family val="2"/>
    </font>
    <font>
      <b/>
      <sz val="8"/>
      <name val="Arial"/>
      <family val="2"/>
    </font>
    <font>
      <b/>
      <u val="single"/>
      <sz val="8"/>
      <color indexed="56"/>
      <name val="Arial"/>
      <family val="2"/>
    </font>
    <font>
      <b/>
      <sz val="10"/>
      <color indexed="56"/>
      <name val="Wingdings"/>
      <family val="0"/>
    </font>
    <font>
      <b/>
      <u val="single"/>
      <sz val="9.5"/>
      <color indexed="56"/>
      <name val="Arial"/>
      <family val="2"/>
    </font>
    <font>
      <b/>
      <u val="single"/>
      <sz val="9"/>
      <color indexed="56"/>
      <name val="Arial"/>
      <family val="2"/>
    </font>
    <font>
      <u val="single"/>
      <sz val="8"/>
      <color indexed="56"/>
      <name val="Arial"/>
      <family val="2"/>
    </font>
    <font>
      <u val="single"/>
      <sz val="7.5"/>
      <color indexed="56"/>
      <name val="Arial"/>
      <family val="2"/>
    </font>
    <font>
      <b/>
      <sz val="14"/>
      <color indexed="8"/>
      <name val="Tahoma"/>
      <family val="2"/>
    </font>
    <font>
      <b/>
      <sz val="13"/>
      <color indexed="8"/>
      <name val="Tahoma"/>
      <family val="2"/>
    </font>
    <font>
      <b/>
      <sz val="12"/>
      <color indexed="8"/>
      <name val="Tahoma"/>
      <family val="2"/>
    </font>
    <font>
      <b/>
      <sz val="10"/>
      <color indexed="8"/>
      <name val="Tahoma"/>
      <family val="2"/>
    </font>
    <font>
      <b/>
      <sz val="9"/>
      <color indexed="8"/>
      <name val="Tahoma"/>
      <family val="2"/>
    </font>
    <font>
      <b/>
      <sz val="8"/>
      <color indexed="8"/>
      <name val="Tahoma"/>
      <family val="2"/>
    </font>
    <font>
      <sz val="8"/>
      <color indexed="8"/>
      <name val="Tahoma"/>
      <family val="2"/>
    </font>
    <font>
      <b/>
      <u val="single"/>
      <sz val="8"/>
      <color indexed="56"/>
      <name val="Tahoma"/>
      <family val="2"/>
    </font>
    <font>
      <b/>
      <sz val="12"/>
      <color indexed="60"/>
      <name val="Arial"/>
      <family val="2"/>
    </font>
    <font>
      <b/>
      <sz val="14"/>
      <color indexed="60"/>
      <name val="Arial"/>
      <family val="2"/>
    </font>
    <font>
      <b/>
      <sz val="8"/>
      <color indexed="60"/>
      <name val="Arial"/>
      <family val="2"/>
    </font>
    <font>
      <sz val="8"/>
      <color indexed="60"/>
      <name val="Arial"/>
      <family val="2"/>
    </font>
    <font>
      <sz val="8"/>
      <color indexed="9"/>
      <name val="Arial"/>
      <family val="2"/>
    </font>
    <font>
      <b/>
      <sz val="10"/>
      <color indexed="60"/>
      <name val="Arial"/>
      <family val="2"/>
    </font>
    <font>
      <b/>
      <sz val="8"/>
      <color indexed="59"/>
      <name val="Arial"/>
      <family val="2"/>
    </font>
    <font>
      <sz val="8"/>
      <color indexed="18"/>
      <name val="Arial"/>
      <family val="2"/>
    </font>
    <font>
      <b/>
      <sz val="13"/>
      <color indexed="60"/>
      <name val="Arial"/>
      <family val="2"/>
    </font>
    <font>
      <sz val="8"/>
      <color indexed="59"/>
      <name val="Arial"/>
      <family val="2"/>
    </font>
    <font>
      <b/>
      <sz val="9.5"/>
      <color indexed="56"/>
      <name val="Arial"/>
      <family val="2"/>
    </font>
    <font>
      <sz val="8"/>
      <color indexed="56"/>
      <name val="Arial"/>
      <family val="2"/>
    </font>
    <font>
      <b/>
      <sz val="9"/>
      <color indexed="60"/>
      <name val="Arial"/>
      <family val="2"/>
    </font>
    <font>
      <sz val="8"/>
      <name val="Palatino"/>
      <family val="1"/>
    </font>
    <font>
      <sz val="8"/>
      <color indexed="29"/>
      <name val="Arial"/>
      <family val="2"/>
    </font>
    <font>
      <vertAlign val="superscript"/>
      <sz val="8"/>
      <color indexed="59"/>
      <name val="Arial"/>
      <family val="2"/>
    </font>
    <font>
      <u val="single"/>
      <sz val="8"/>
      <color indexed="36"/>
      <name val="Arial"/>
      <family val="2"/>
    </font>
    <font>
      <sz val="7"/>
      <name val="Palatino"/>
      <family val="1"/>
    </font>
    <font>
      <sz val="6"/>
      <color indexed="16"/>
      <name val="Palatino"/>
      <family val="1"/>
    </font>
    <font>
      <b/>
      <sz val="14"/>
      <color indexed="8"/>
      <name val="Arial"/>
      <family val="2"/>
    </font>
    <font>
      <b/>
      <sz val="10"/>
      <color indexed="8"/>
      <name val="Arial"/>
      <family val="2"/>
    </font>
    <font>
      <b/>
      <sz val="9"/>
      <color indexed="8"/>
      <name val="Arial"/>
      <family val="2"/>
    </font>
    <font>
      <b/>
      <sz val="8"/>
      <color indexed="8"/>
      <name val="Arial"/>
      <family val="2"/>
    </font>
    <font>
      <b/>
      <sz val="12"/>
      <color indexed="8"/>
      <name val="Arial"/>
      <family val="2"/>
    </font>
    <font>
      <sz val="10"/>
      <color indexed="16"/>
      <name val="Helvetica-Black"/>
      <family val="0"/>
    </font>
    <font>
      <b/>
      <sz val="9"/>
      <name val="Palatino"/>
      <family val="1"/>
    </font>
    <font>
      <sz val="9"/>
      <color indexed="21"/>
      <name val="Helvetica-Black"/>
      <family val="0"/>
    </font>
    <font>
      <sz val="9"/>
      <name val="Helvetica-Black"/>
      <family val="0"/>
    </font>
    <font>
      <b/>
      <sz val="18"/>
      <color indexed="60"/>
      <name val="Cambria"/>
      <family val="2"/>
    </font>
    <font>
      <b/>
      <sz val="8"/>
      <color indexed="10"/>
      <name val="Arial"/>
      <family val="2"/>
    </font>
    <font>
      <sz val="10"/>
      <color indexed="8"/>
      <name val="Calibri"/>
      <family val="2"/>
    </font>
    <font>
      <sz val="7"/>
      <color indexed="26"/>
      <name val="Tahoma"/>
      <family val="2"/>
    </font>
    <font>
      <b/>
      <sz val="18"/>
      <color indexed="26"/>
      <name val="Calibri"/>
      <family val="2"/>
    </font>
    <font>
      <sz val="8"/>
      <color indexed="20"/>
      <name val="Arial"/>
      <family val="2"/>
    </font>
    <font>
      <b/>
      <sz val="8"/>
      <color indexed="52"/>
      <name val="Arial"/>
      <family val="2"/>
    </font>
    <font>
      <b/>
      <sz val="8"/>
      <color indexed="9"/>
      <name val="Arial"/>
      <family val="2"/>
    </font>
    <font>
      <i/>
      <sz val="8"/>
      <color indexed="23"/>
      <name val="Arial"/>
      <family val="2"/>
    </font>
    <font>
      <sz val="8"/>
      <color indexed="17"/>
      <name val="Arial"/>
      <family val="2"/>
    </font>
    <font>
      <u val="single"/>
      <sz val="8"/>
      <color indexed="12"/>
      <name val="Arial"/>
      <family val="2"/>
    </font>
    <font>
      <sz val="8"/>
      <color indexed="54"/>
      <name val="Arial"/>
      <family val="2"/>
    </font>
    <font>
      <sz val="8"/>
      <color indexed="52"/>
      <name val="Arial"/>
      <family val="2"/>
    </font>
    <font>
      <sz val="8"/>
      <color indexed="19"/>
      <name val="Arial"/>
      <family val="2"/>
    </font>
    <font>
      <sz val="8"/>
      <color indexed="10"/>
      <name val="Arial"/>
      <family val="2"/>
    </font>
    <font>
      <sz val="8"/>
      <name val="Tahoma"/>
      <family val="2"/>
    </font>
    <font>
      <b/>
      <u val="single"/>
      <sz val="8"/>
      <color indexed="8"/>
      <name val="Tahoma"/>
      <family val="2"/>
    </font>
  </fonts>
  <fills count="22">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18"/>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16"/>
        <bgColor indexed="64"/>
      </patternFill>
    </fill>
    <fill>
      <patternFill patternType="solid">
        <fgColor indexed="8"/>
        <bgColor indexed="64"/>
      </patternFill>
    </fill>
    <fill>
      <patternFill patternType="solid">
        <fgColor indexed="22"/>
        <bgColor indexed="64"/>
      </patternFill>
    </fill>
  </fills>
  <borders count="20">
    <border>
      <left/>
      <right/>
      <top/>
      <bottom/>
      <diagonal/>
    </border>
    <border>
      <left style="medium">
        <color indexed="22"/>
      </left>
      <right style="medium">
        <color indexed="22"/>
      </right>
      <top style="medium">
        <color indexed="22"/>
      </top>
      <bottom style="medium">
        <color indexed="22"/>
      </bottom>
    </border>
    <border>
      <left style="medium">
        <color indexed="18"/>
      </left>
      <right style="medium">
        <color indexed="18"/>
      </right>
      <top style="medium">
        <color indexed="18"/>
      </top>
      <bottom style="medium">
        <color indexed="18"/>
      </bottom>
    </border>
    <border>
      <left style="thin">
        <color indexed="23"/>
      </left>
      <right style="thin">
        <color indexed="23"/>
      </right>
      <top style="thin">
        <color indexed="23"/>
      </top>
      <bottom style="thin">
        <color indexed="2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tted"/>
    </border>
    <border>
      <left>
        <color indexed="63"/>
      </left>
      <right>
        <color indexed="63"/>
      </right>
      <top style="thin"/>
      <bottom style="thin"/>
    </border>
    <border>
      <left>
        <color indexed="63"/>
      </left>
      <right>
        <color indexed="63"/>
      </right>
      <top>
        <color indexed="63"/>
      </top>
      <bottom style="thick">
        <color indexed="49"/>
      </bottom>
    </border>
    <border>
      <left>
        <color indexed="63"/>
      </left>
      <right>
        <color indexed="63"/>
      </right>
      <top>
        <color indexed="63"/>
      </top>
      <bottom style="thick">
        <color indexed="18"/>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18"/>
      </left>
      <right style="thin">
        <color indexed="18"/>
      </right>
      <top style="thin">
        <color indexed="18"/>
      </top>
      <bottom style="thin">
        <color indexed="18"/>
      </bottom>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color indexed="49"/>
      </top>
      <bottom style="double">
        <color indexed="49"/>
      </bottom>
    </border>
    <border>
      <left>
        <color indexed="63"/>
      </left>
      <right>
        <color indexed="63"/>
      </right>
      <top style="thin"/>
      <bottom>
        <color indexed="63"/>
      </bottom>
    </border>
    <border>
      <left style="medium">
        <color indexed="18"/>
      </left>
      <right>
        <color indexed="63"/>
      </right>
      <top style="medium">
        <color indexed="18"/>
      </top>
      <bottom style="medium">
        <color indexed="18"/>
      </bottom>
    </border>
    <border>
      <left>
        <color indexed="63"/>
      </left>
      <right>
        <color indexed="63"/>
      </right>
      <top style="medium">
        <color indexed="18"/>
      </top>
      <bottom style="medium">
        <color indexed="18"/>
      </bottom>
    </border>
  </borders>
  <cellStyleXfs count="229">
    <xf numFmtId="0" fontId="0" fillId="0" borderId="0">
      <alignment/>
      <protection/>
    </xf>
    <xf numFmtId="0" fontId="7"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6" fillId="10" borderId="0" applyNumberFormat="0" applyBorder="0" applyAlignment="0" applyProtection="0"/>
    <xf numFmtId="0" fontId="26" fillId="7" borderId="0" applyNumberFormat="0" applyBorder="0" applyAlignment="0" applyProtection="0"/>
    <xf numFmtId="0" fontId="26" fillId="11" borderId="0" applyNumberFormat="0" applyBorder="0" applyAlignment="0" applyProtection="0"/>
    <xf numFmtId="0" fontId="26" fillId="6" borderId="0" applyNumberFormat="0" applyBorder="0" applyAlignment="0" applyProtection="0"/>
    <xf numFmtId="0" fontId="26" fillId="10" borderId="0" applyNumberFormat="0" applyBorder="0" applyAlignment="0" applyProtection="0"/>
    <xf numFmtId="0" fontId="26" fillId="3" borderId="0" applyNumberFormat="0" applyBorder="0" applyAlignment="0" applyProtection="0"/>
    <xf numFmtId="0" fontId="26" fillId="10"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0" borderId="0" applyNumberFormat="0" applyBorder="0" applyAlignment="0" applyProtection="0"/>
    <xf numFmtId="0" fontId="26" fillId="15" borderId="0" applyNumberFormat="0" applyBorder="0" applyAlignment="0" applyProtection="0"/>
    <xf numFmtId="174" fontId="25" fillId="0" borderId="1">
      <alignment horizontal="center" vertical="center"/>
      <protection locked="0"/>
    </xf>
    <xf numFmtId="175" fontId="25" fillId="0" borderId="1">
      <alignment horizontal="center" vertical="center"/>
      <protection locked="0"/>
    </xf>
    <xf numFmtId="176" fontId="25" fillId="0" borderId="1">
      <alignment horizontal="center" vertical="center"/>
      <protection locked="0"/>
    </xf>
    <xf numFmtId="177" fontId="25" fillId="0" borderId="1">
      <alignment horizontal="center" vertical="center"/>
      <protection locked="0"/>
    </xf>
    <xf numFmtId="178" fontId="25" fillId="0" borderId="1">
      <alignment horizontal="center" vertical="center"/>
      <protection locked="0"/>
    </xf>
    <xf numFmtId="0" fontId="25" fillId="0" borderId="1">
      <alignment horizontal="center" vertical="center"/>
      <protection locked="0"/>
    </xf>
    <xf numFmtId="177" fontId="25" fillId="0" borderId="1">
      <alignment horizontal="center" vertical="center"/>
      <protection locked="0"/>
    </xf>
    <xf numFmtId="169" fontId="0" fillId="0" borderId="2">
      <alignment horizontal="center" vertical="center"/>
      <protection locked="0"/>
    </xf>
    <xf numFmtId="165" fontId="0" fillId="0" borderId="2">
      <alignment horizontal="center" vertical="center"/>
      <protection locked="0"/>
    </xf>
    <xf numFmtId="168" fontId="0" fillId="0" borderId="2">
      <alignment horizontal="center" vertical="center"/>
      <protection locked="0"/>
    </xf>
    <xf numFmtId="166" fontId="0" fillId="0" borderId="2">
      <alignment horizontal="center" vertical="center"/>
      <protection locked="0"/>
    </xf>
    <xf numFmtId="167" fontId="0" fillId="0" borderId="2">
      <alignment horizontal="center" vertical="center"/>
      <protection locked="0"/>
    </xf>
    <xf numFmtId="164" fontId="0" fillId="0" borderId="2">
      <alignment horizontal="center" vertical="center"/>
      <protection locked="0"/>
    </xf>
    <xf numFmtId="179" fontId="25" fillId="0" borderId="1">
      <alignment vertical="center"/>
      <protection locked="0"/>
    </xf>
    <xf numFmtId="180" fontId="25" fillId="0" borderId="1">
      <alignment horizontal="right" vertical="center"/>
      <protection locked="0"/>
    </xf>
    <xf numFmtId="181" fontId="25" fillId="0" borderId="1">
      <alignment vertical="center"/>
      <protection locked="0"/>
    </xf>
    <xf numFmtId="182" fontId="25" fillId="0" borderId="1">
      <alignment vertical="center"/>
      <protection locked="0"/>
    </xf>
    <xf numFmtId="183" fontId="25" fillId="0" borderId="1">
      <alignment vertical="center"/>
      <protection locked="0"/>
    </xf>
    <xf numFmtId="0" fontId="25" fillId="0" borderId="1">
      <alignment vertical="center"/>
      <protection locked="0"/>
    </xf>
    <xf numFmtId="184" fontId="25" fillId="0" borderId="1">
      <alignment horizontal="right" vertical="center"/>
      <protection locked="0"/>
    </xf>
    <xf numFmtId="0" fontId="0" fillId="0" borderId="2">
      <alignment vertical="center"/>
      <protection locked="0"/>
    </xf>
    <xf numFmtId="0" fontId="0" fillId="0" borderId="2">
      <alignment vertical="center"/>
      <protection locked="0"/>
    </xf>
    <xf numFmtId="185" fontId="25" fillId="0" borderId="1">
      <alignment horizontal="center" vertical="center"/>
      <protection locked="0"/>
    </xf>
    <xf numFmtId="165" fontId="25" fillId="0" borderId="1">
      <alignment horizontal="center" vertical="center"/>
      <protection locked="0"/>
    </xf>
    <xf numFmtId="186" fontId="25" fillId="0" borderId="1">
      <alignment horizontal="center" vertical="center"/>
      <protection locked="0"/>
    </xf>
    <xf numFmtId="187" fontId="25" fillId="0" borderId="1">
      <alignment horizontal="center" vertical="center"/>
      <protection locked="0"/>
    </xf>
    <xf numFmtId="188" fontId="25" fillId="0" borderId="1">
      <alignment horizontal="center" vertical="center"/>
      <protection locked="0"/>
    </xf>
    <xf numFmtId="0" fontId="25" fillId="0" borderId="1">
      <alignment horizontal="center" vertical="center"/>
      <protection locked="0"/>
    </xf>
    <xf numFmtId="189" fontId="25" fillId="0" borderId="1">
      <alignment horizontal="center" vertical="center"/>
      <protection locked="0"/>
    </xf>
    <xf numFmtId="169" fontId="0" fillId="0" borderId="2">
      <alignment horizontal="right" vertical="center"/>
      <protection locked="0"/>
    </xf>
    <xf numFmtId="169" fontId="0" fillId="0" borderId="2">
      <alignment horizontal="right" vertical="center"/>
      <protection locked="0"/>
    </xf>
    <xf numFmtId="170" fontId="0" fillId="0" borderId="2">
      <alignment horizontal="right" vertical="center"/>
      <protection locked="0"/>
    </xf>
    <xf numFmtId="168" fontId="0" fillId="0" borderId="2">
      <alignment horizontal="right" vertical="center"/>
      <protection locked="0"/>
    </xf>
    <xf numFmtId="166" fontId="0" fillId="0" borderId="2">
      <alignment horizontal="right" vertical="center"/>
      <protection locked="0"/>
    </xf>
    <xf numFmtId="167" fontId="0" fillId="0" borderId="2">
      <alignment horizontal="right" vertical="center"/>
      <protection locked="0"/>
    </xf>
    <xf numFmtId="164" fontId="0" fillId="0" borderId="2">
      <alignment horizontal="right" vertical="center"/>
      <protection locked="0"/>
    </xf>
    <xf numFmtId="0" fontId="55" fillId="16" borderId="0" applyNumberFormat="0" applyBorder="0" applyAlignment="0" applyProtection="0"/>
    <xf numFmtId="0" fontId="56" fillId="2" borderId="3" applyNumberFormat="0" applyAlignment="0" applyProtection="0"/>
    <xf numFmtId="0" fontId="0" fillId="0" borderId="0" applyNumberFormat="0" applyFont="0" applyFill="0" applyBorder="0">
      <alignment horizontal="center" vertical="center"/>
      <protection locked="0"/>
    </xf>
    <xf numFmtId="169" fontId="0" fillId="0" borderId="0" applyFill="0" applyBorder="0">
      <alignment horizontal="center" vertical="center"/>
      <protection/>
    </xf>
    <xf numFmtId="165" fontId="0" fillId="0" borderId="0" applyFill="0" applyBorder="0">
      <alignment horizontal="center" vertical="center"/>
      <protection/>
    </xf>
    <xf numFmtId="168" fontId="0" fillId="0" borderId="0" applyFill="0" applyBorder="0">
      <alignment horizontal="center" vertical="center"/>
      <protection/>
    </xf>
    <xf numFmtId="166" fontId="0" fillId="0" borderId="0" applyFill="0" applyBorder="0">
      <alignment horizontal="center" vertical="center"/>
      <protection/>
    </xf>
    <xf numFmtId="167" fontId="0" fillId="0" borderId="0" applyFill="0" applyBorder="0">
      <alignment horizontal="center" vertical="center"/>
      <protection/>
    </xf>
    <xf numFmtId="164" fontId="0" fillId="0" borderId="0" applyFill="0" applyBorder="0">
      <alignment horizontal="center" vertical="center"/>
      <protection/>
    </xf>
    <xf numFmtId="0" fontId="57" fillId="17" borderId="4"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23" fillId="0" borderId="0" applyFill="0" applyBorder="0">
      <alignment vertical="center"/>
      <protection/>
    </xf>
    <xf numFmtId="0" fontId="36" fillId="0" borderId="0" applyFill="0" applyBorder="0">
      <alignment vertical="center"/>
      <protection/>
    </xf>
    <xf numFmtId="44" fontId="1" fillId="0" borderId="0" applyFont="0" applyFill="0" applyBorder="0" applyAlignment="0" applyProtection="0"/>
    <xf numFmtId="42" fontId="1"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35" fillId="0" borderId="5" applyNumberFormat="0" applyFont="0" applyFill="0" applyAlignment="0" applyProtection="0"/>
    <xf numFmtId="191" fontId="37" fillId="6" borderId="6">
      <alignment/>
      <protection/>
    </xf>
    <xf numFmtId="0" fontId="58" fillId="0" borderId="0" applyNumberFormat="0" applyFill="0" applyBorder="0" applyAlignment="0" applyProtection="0"/>
    <xf numFmtId="179" fontId="25" fillId="0" borderId="1">
      <alignment horizontal="center" vertical="center"/>
      <protection locked="0"/>
    </xf>
    <xf numFmtId="192" fontId="25" fillId="0" borderId="1">
      <alignment horizontal="right" vertical="center"/>
      <protection locked="0"/>
    </xf>
    <xf numFmtId="181" fontId="25" fillId="0" borderId="1">
      <alignment horizontal="center" vertical="center"/>
      <protection locked="0"/>
    </xf>
    <xf numFmtId="182" fontId="25" fillId="0" borderId="1">
      <alignment horizontal="center" vertical="center"/>
      <protection locked="0"/>
    </xf>
    <xf numFmtId="183" fontId="25" fillId="0" borderId="1">
      <alignment horizontal="center" vertical="center"/>
      <protection locked="0"/>
    </xf>
    <xf numFmtId="0" fontId="25" fillId="0" borderId="1">
      <alignment vertical="center"/>
      <protection locked="0"/>
    </xf>
    <xf numFmtId="184" fontId="25" fillId="0" borderId="1">
      <alignment horizontal="right" vertical="center"/>
      <protection locked="0"/>
    </xf>
    <xf numFmtId="0" fontId="38" fillId="0" borderId="0" applyNumberFormat="0" applyFill="0" applyBorder="0" applyAlignment="0" applyProtection="0"/>
    <xf numFmtId="0" fontId="39" fillId="0" borderId="0" applyFill="0" applyBorder="0" applyProtection="0">
      <alignment horizontal="left"/>
    </xf>
    <xf numFmtId="179" fontId="25" fillId="0" borderId="0" applyFill="0" applyBorder="0">
      <alignment horizontal="right" vertical="center"/>
      <protection/>
    </xf>
    <xf numFmtId="180" fontId="25" fillId="0" borderId="0" applyFill="0" applyBorder="0">
      <alignment horizontal="right" vertical="center"/>
      <protection/>
    </xf>
    <xf numFmtId="181" fontId="25" fillId="0" borderId="0" applyFill="0" applyBorder="0">
      <alignment horizontal="right" vertical="center"/>
      <protection/>
    </xf>
    <xf numFmtId="182" fontId="25" fillId="0" borderId="0" applyFill="0" applyBorder="0">
      <alignment horizontal="right" vertical="center"/>
      <protection/>
    </xf>
    <xf numFmtId="183" fontId="25" fillId="0" borderId="0" applyFill="0" applyBorder="0">
      <alignment horizontal="right" vertical="center"/>
      <protection/>
    </xf>
    <xf numFmtId="0" fontId="24" fillId="0" borderId="0" applyFill="0" applyBorder="0">
      <alignment horizontal="right" vertical="center"/>
      <protection/>
    </xf>
    <xf numFmtId="184" fontId="25" fillId="0" borderId="0" applyFill="0" applyBorder="0">
      <alignment horizontal="right" vertical="center"/>
      <protection/>
    </xf>
    <xf numFmtId="0" fontId="59" fillId="18" borderId="0" applyNumberFormat="0" applyBorder="0" applyAlignment="0" applyProtection="0"/>
    <xf numFmtId="0" fontId="35" fillId="0" borderId="0" applyFont="0" applyFill="0" applyBorder="0" applyAlignment="0" applyProtection="0"/>
    <xf numFmtId="0" fontId="40" fillId="0" borderId="0" applyProtection="0">
      <alignment horizontal="right"/>
    </xf>
    <xf numFmtId="0" fontId="5" fillId="0" borderId="7" applyFill="0" applyBorder="0">
      <alignment vertical="center"/>
      <protection/>
    </xf>
    <xf numFmtId="0" fontId="6" fillId="0" borderId="8" applyFill="0" applyBorder="0">
      <alignment vertical="center"/>
      <protection/>
    </xf>
    <xf numFmtId="0" fontId="7" fillId="0" borderId="9" applyFill="0" applyBorder="0">
      <alignment vertical="center"/>
      <protection/>
    </xf>
    <xf numFmtId="0" fontId="7" fillId="0" borderId="0" applyFill="0" applyBorder="0">
      <alignment vertical="center"/>
      <protection/>
    </xf>
    <xf numFmtId="0" fontId="0" fillId="0" borderId="0" applyFill="0" applyBorder="0">
      <alignment vertical="center"/>
      <protection/>
    </xf>
    <xf numFmtId="0" fontId="60" fillId="0" borderId="0" applyNumberFormat="0" applyFill="0" applyBorder="0" applyAlignment="0" applyProtection="0"/>
    <xf numFmtId="0" fontId="9" fillId="0" borderId="0" applyFill="0" applyBorder="0">
      <alignment horizontal="center" vertical="center"/>
      <protection locked="0"/>
    </xf>
    <xf numFmtId="0" fontId="9" fillId="0" borderId="0" applyFill="0" applyBorder="0">
      <alignment horizontal="center" vertical="center"/>
      <protection locked="0"/>
    </xf>
    <xf numFmtId="0" fontId="8" fillId="0" borderId="0" applyFill="0" applyBorder="0">
      <alignment horizontal="left" vertical="center"/>
      <protection locked="0"/>
    </xf>
    <xf numFmtId="0" fontId="61" fillId="3" borderId="3" applyNumberFormat="0" applyAlignment="0" applyProtection="0"/>
    <xf numFmtId="0" fontId="23" fillId="0" borderId="0" applyFill="0" applyBorder="0">
      <alignment vertical="center"/>
      <protection/>
    </xf>
    <xf numFmtId="193" fontId="25" fillId="0" borderId="0" applyFill="0" applyBorder="0">
      <alignment horizontal="center" vertical="center"/>
      <protection/>
    </xf>
    <xf numFmtId="192" fontId="25" fillId="0" borderId="0" applyFill="0" applyBorder="0">
      <alignment horizontal="right" vertical="center"/>
      <protection/>
    </xf>
    <xf numFmtId="194" fontId="25" fillId="0" borderId="0" applyFill="0" applyBorder="0">
      <alignment horizontal="center" vertical="center"/>
      <protection/>
    </xf>
    <xf numFmtId="195" fontId="25" fillId="0" borderId="0" applyFill="0" applyBorder="0">
      <alignment horizontal="center" vertical="center"/>
      <protection/>
    </xf>
    <xf numFmtId="196" fontId="25" fillId="0" borderId="0" applyFill="0" applyBorder="0">
      <alignment horizontal="center" vertical="center"/>
      <protection/>
    </xf>
    <xf numFmtId="184" fontId="25" fillId="0" borderId="0" applyFill="0" applyBorder="0">
      <alignment horizontal="right" vertical="center"/>
      <protection/>
    </xf>
    <xf numFmtId="0" fontId="27" fillId="0" borderId="0" applyFill="0" applyBorder="0">
      <alignment vertical="center"/>
      <protection/>
    </xf>
    <xf numFmtId="0" fontId="34" fillId="0" borderId="0" applyFill="0" applyBorder="0">
      <alignment vertical="center"/>
      <protection/>
    </xf>
    <xf numFmtId="0" fontId="24" fillId="0" borderId="0" applyFill="0" applyBorder="0">
      <alignment vertical="center"/>
      <protection/>
    </xf>
    <xf numFmtId="0" fontId="25" fillId="0" borderId="0" applyFill="0" applyBorder="0">
      <alignment vertical="center"/>
      <protection/>
    </xf>
    <xf numFmtId="174" fontId="25" fillId="0" borderId="0" applyFill="0" applyBorder="0">
      <alignment horizontal="center" vertical="center"/>
      <protection/>
    </xf>
    <xf numFmtId="175" fontId="25" fillId="0" borderId="0" applyFill="0" applyBorder="0">
      <alignment horizontal="center" vertical="center"/>
      <protection/>
    </xf>
    <xf numFmtId="176" fontId="25" fillId="0" borderId="0" applyFill="0" applyBorder="0">
      <alignment horizontal="center" vertical="center"/>
      <protection/>
    </xf>
    <xf numFmtId="177" fontId="25" fillId="0" borderId="0" applyFill="0" applyBorder="0">
      <alignment horizontal="center" vertical="center"/>
      <protection/>
    </xf>
    <xf numFmtId="178" fontId="25" fillId="0" borderId="0" applyFill="0" applyBorder="0">
      <alignment horizontal="center" vertical="center"/>
      <protection/>
    </xf>
    <xf numFmtId="0" fontId="25" fillId="0" borderId="0" applyFill="0" applyBorder="0">
      <alignment horizontal="center" vertical="center"/>
      <protection/>
    </xf>
    <xf numFmtId="197" fontId="25" fillId="0" borderId="0" applyFill="0" applyBorder="0">
      <alignment horizontal="center" vertical="center"/>
      <protection/>
    </xf>
    <xf numFmtId="0" fontId="22" fillId="0" borderId="0" applyFill="0" applyBorder="0">
      <alignment vertical="center"/>
      <protection/>
    </xf>
    <xf numFmtId="0" fontId="62" fillId="0" borderId="10" applyNumberFormat="0" applyFill="0" applyAlignment="0" applyProtection="0"/>
    <xf numFmtId="0" fontId="7" fillId="0" borderId="11" applyFill="0">
      <alignment horizontal="center" vertical="center"/>
      <protection/>
    </xf>
    <xf numFmtId="0" fontId="0" fillId="0" borderId="11" applyFill="0">
      <alignment horizontal="center" vertical="center"/>
      <protection/>
    </xf>
    <xf numFmtId="171" fontId="0" fillId="0" borderId="11" applyFill="0">
      <alignment horizontal="center" vertical="center"/>
      <protection/>
    </xf>
    <xf numFmtId="0" fontId="25" fillId="0" borderId="12" applyFill="0">
      <alignment horizontal="center" vertical="center"/>
      <protection/>
    </xf>
    <xf numFmtId="0" fontId="24" fillId="0" borderId="12" applyFill="0">
      <alignment horizontal="center" vertical="center"/>
      <protection/>
    </xf>
    <xf numFmtId="198" fontId="25" fillId="0" borderId="12" applyFill="0">
      <alignment horizontal="center" vertical="center"/>
      <protection/>
    </xf>
    <xf numFmtId="177" fontId="1" fillId="0" borderId="12" applyFill="0">
      <alignment horizontal="center" vertical="center"/>
      <protection/>
    </xf>
    <xf numFmtId="185" fontId="25" fillId="0" borderId="0" applyFill="0" applyBorder="0">
      <alignment horizontal="center" vertical="center"/>
      <protection/>
    </xf>
    <xf numFmtId="165" fontId="25" fillId="0" borderId="0" applyFill="0" applyBorder="0">
      <alignment horizontal="center" vertical="center"/>
      <protection/>
    </xf>
    <xf numFmtId="186" fontId="25" fillId="0" borderId="0" applyFill="0" applyBorder="0">
      <alignment horizontal="center" vertical="center"/>
      <protection/>
    </xf>
    <xf numFmtId="187" fontId="25" fillId="0" borderId="0" applyFill="0" applyBorder="0">
      <alignment horizontal="center" vertical="center"/>
      <protection/>
    </xf>
    <xf numFmtId="188" fontId="25" fillId="0" borderId="0" applyFill="0" applyBorder="0">
      <alignment horizontal="center" vertical="center"/>
      <protection/>
    </xf>
    <xf numFmtId="0" fontId="25" fillId="0" borderId="0" applyFill="0" applyBorder="0">
      <alignment horizontal="center" vertical="center"/>
      <protection/>
    </xf>
    <xf numFmtId="189" fontId="25" fillId="0" borderId="0" applyFill="0" applyBorder="0">
      <alignment horizontal="center" vertical="center"/>
      <protection/>
    </xf>
    <xf numFmtId="0" fontId="4" fillId="0" borderId="0" applyFill="0" applyBorder="0">
      <alignment horizontal="left" vertical="center"/>
      <protection/>
    </xf>
    <xf numFmtId="0" fontId="35" fillId="0" borderId="0" applyFont="0" applyFill="0" applyBorder="0" applyAlignment="0" applyProtection="0"/>
    <xf numFmtId="0" fontId="63" fillId="8" borderId="0" applyNumberFormat="0" applyBorder="0" applyAlignment="0" applyProtection="0"/>
    <xf numFmtId="0" fontId="1" fillId="4" borderId="13" applyNumberFormat="0" applyFont="0" applyAlignment="0" applyProtection="0"/>
    <xf numFmtId="0" fontId="44" fillId="2" borderId="12" applyNumberFormat="0" applyAlignment="0" applyProtection="0"/>
    <xf numFmtId="0" fontId="41" fillId="0" borderId="0" applyFill="0" applyBorder="0">
      <alignment vertical="center"/>
      <protection/>
    </xf>
    <xf numFmtId="179" fontId="1" fillId="0" borderId="0" applyFill="0" applyBorder="0">
      <alignment horizontal="center" vertical="center"/>
      <protection/>
    </xf>
    <xf numFmtId="192" fontId="1" fillId="0" borderId="0" applyFill="0" applyBorder="0">
      <alignment horizontal="right" vertical="center"/>
      <protection/>
    </xf>
    <xf numFmtId="181" fontId="1" fillId="0" borderId="0" applyFill="0" applyBorder="0">
      <alignment horizontal="center" vertical="center"/>
      <protection/>
    </xf>
    <xf numFmtId="182" fontId="1" fillId="0" borderId="0" applyFill="0" applyBorder="0">
      <alignment horizontal="center" vertical="center"/>
      <protection/>
    </xf>
    <xf numFmtId="183" fontId="1" fillId="0" borderId="0" applyFill="0" applyBorder="0">
      <alignment horizontal="center" vertical="center"/>
      <protection/>
    </xf>
    <xf numFmtId="0" fontId="1" fillId="0" borderId="0" applyFill="0" applyBorder="0">
      <alignment horizontal="right" vertical="center"/>
      <protection/>
    </xf>
    <xf numFmtId="184" fontId="1" fillId="0" borderId="0" applyFill="0" applyBorder="0">
      <alignment horizontal="right" vertical="center"/>
      <protection/>
    </xf>
    <xf numFmtId="0" fontId="42" fillId="0" borderId="0" applyFill="0" applyBorder="0">
      <alignment vertical="center"/>
      <protection/>
    </xf>
    <xf numFmtId="0" fontId="43" fillId="0" borderId="0" applyFill="0" applyBorder="0">
      <alignment vertical="center"/>
      <protection/>
    </xf>
    <xf numFmtId="0" fontId="44" fillId="0" borderId="0" applyFill="0" applyBorder="0">
      <alignment vertical="center"/>
      <protection/>
    </xf>
    <xf numFmtId="0" fontId="1" fillId="0" borderId="0" applyFill="0" applyBorder="0">
      <alignment vertical="center"/>
      <protection/>
    </xf>
    <xf numFmtId="174" fontId="1" fillId="0" borderId="0" applyFill="0" applyBorder="0">
      <alignment horizontal="center" vertical="center"/>
      <protection/>
    </xf>
    <xf numFmtId="175" fontId="1" fillId="0" borderId="0" applyFill="0" applyBorder="0">
      <alignment horizontal="center" vertical="center"/>
      <protection/>
    </xf>
    <xf numFmtId="176" fontId="1" fillId="0" borderId="0" applyFill="0" applyBorder="0">
      <alignment horizontal="center" vertical="center"/>
      <protection/>
    </xf>
    <xf numFmtId="177" fontId="1" fillId="0" borderId="0" applyFill="0" applyBorder="0">
      <alignment horizontal="center" vertical="center"/>
      <protection/>
    </xf>
    <xf numFmtId="178" fontId="1" fillId="0" borderId="0" applyFill="0" applyBorder="0">
      <alignment horizontal="center" vertical="center"/>
      <protection/>
    </xf>
    <xf numFmtId="0" fontId="1" fillId="0" borderId="0" applyFill="0" applyBorder="0">
      <alignment horizontal="center" vertical="center"/>
      <protection/>
    </xf>
    <xf numFmtId="197" fontId="1" fillId="0" borderId="0" applyFill="0" applyBorder="0">
      <alignment horizontal="center" vertical="center"/>
      <protection/>
    </xf>
    <xf numFmtId="0" fontId="45" fillId="0" borderId="0" applyFill="0" applyBorder="0">
      <alignment vertical="center"/>
      <protection/>
    </xf>
    <xf numFmtId="1" fontId="46" fillId="0" borderId="0" applyProtection="0">
      <alignment horizontal="right" vertical="center"/>
    </xf>
    <xf numFmtId="9" fontId="1" fillId="0" borderId="0" applyFont="0" applyFill="0" applyBorder="0" applyAlignment="0" applyProtection="0"/>
    <xf numFmtId="0" fontId="7" fillId="0" borderId="0" applyFill="0" applyBorder="0">
      <alignment vertical="center"/>
      <protection/>
    </xf>
    <xf numFmtId="169" fontId="20" fillId="0" borderId="0" applyFill="0" applyBorder="0">
      <alignment horizontal="right" vertical="center"/>
      <protection/>
    </xf>
    <xf numFmtId="170" fontId="20" fillId="0" borderId="0" applyFill="0" applyBorder="0">
      <alignment horizontal="right" vertical="center"/>
      <protection/>
    </xf>
    <xf numFmtId="0" fontId="17" fillId="0" borderId="0" applyFill="0" applyBorder="0">
      <alignment vertical="center"/>
      <protection/>
    </xf>
    <xf numFmtId="0" fontId="18" fillId="0" borderId="0" applyFill="0" applyBorder="0">
      <alignment vertical="center"/>
      <protection/>
    </xf>
    <xf numFmtId="0" fontId="19" fillId="0" borderId="0" applyFill="0" applyBorder="0">
      <alignment vertical="center"/>
      <protection/>
    </xf>
    <xf numFmtId="0" fontId="20" fillId="0" borderId="0" applyFill="0" applyBorder="0">
      <alignment vertical="center"/>
      <protection/>
    </xf>
    <xf numFmtId="0" fontId="9" fillId="0" borderId="0" applyFill="0" applyBorder="0">
      <alignment horizontal="center" vertical="center"/>
      <protection locked="0"/>
    </xf>
    <xf numFmtId="0" fontId="9" fillId="0" borderId="0" applyFill="0" applyBorder="0">
      <alignment horizontal="center" vertical="center"/>
      <protection locked="0"/>
    </xf>
    <xf numFmtId="0" fontId="21" fillId="0" borderId="0" applyFill="0" applyBorder="0">
      <alignment horizontal="left" vertical="center"/>
      <protection locked="0"/>
    </xf>
    <xf numFmtId="0" fontId="16" fillId="0" borderId="0" applyFill="0" applyBorder="0">
      <alignment horizontal="left" vertical="center"/>
      <protection/>
    </xf>
    <xf numFmtId="168" fontId="20" fillId="0" borderId="0" applyFill="0" applyBorder="0">
      <alignment horizontal="right" vertical="center"/>
      <protection/>
    </xf>
    <xf numFmtId="0" fontId="20" fillId="0" borderId="0" applyFill="0" applyBorder="0">
      <alignment vertical="center"/>
      <protection/>
    </xf>
    <xf numFmtId="166" fontId="20" fillId="0" borderId="0" applyFill="0" applyBorder="0">
      <alignment horizontal="right" vertical="center"/>
      <protection/>
    </xf>
    <xf numFmtId="167" fontId="20" fillId="0" borderId="0" applyFill="0" applyBorder="0">
      <alignment horizontal="right" vertical="center"/>
      <protection/>
    </xf>
    <xf numFmtId="0" fontId="19" fillId="0" borderId="0" applyFill="0" applyBorder="0">
      <alignment vertical="center"/>
      <protection/>
    </xf>
    <xf numFmtId="166" fontId="15" fillId="0" borderId="0" applyFill="0" applyBorder="0">
      <alignment horizontal="left" vertical="center"/>
      <protection/>
    </xf>
    <xf numFmtId="0" fontId="14" fillId="0" borderId="0" applyFill="0" applyBorder="0">
      <alignment horizontal="left" vertical="center"/>
      <protection/>
    </xf>
    <xf numFmtId="164" fontId="20" fillId="0" borderId="0" applyFill="0" applyBorder="0">
      <alignment horizontal="right" vertical="center"/>
      <protection/>
    </xf>
    <xf numFmtId="169" fontId="0" fillId="0" borderId="0" applyFill="0" applyBorder="0">
      <alignment horizontal="right" vertical="center"/>
      <protection/>
    </xf>
    <xf numFmtId="170" fontId="0" fillId="0" borderId="0" applyFill="0" applyBorder="0">
      <alignment horizontal="right" vertical="center"/>
      <protection/>
    </xf>
    <xf numFmtId="168" fontId="0" fillId="0" borderId="0" applyFill="0" applyBorder="0">
      <alignment horizontal="right" vertical="center"/>
      <protection/>
    </xf>
    <xf numFmtId="166" fontId="0" fillId="0" borderId="0" applyFill="0" applyBorder="0">
      <alignment horizontal="right" vertical="center"/>
      <protection/>
    </xf>
    <xf numFmtId="167" fontId="0" fillId="0" borderId="0" applyFill="0" applyBorder="0">
      <alignment horizontal="right" vertical="center"/>
      <protection/>
    </xf>
    <xf numFmtId="164" fontId="0" fillId="0" borderId="0" applyFill="0" applyBorder="0">
      <alignment horizontal="right" vertical="center"/>
      <protection/>
    </xf>
    <xf numFmtId="0" fontId="3" fillId="0" borderId="0" applyFill="0" applyBorder="0">
      <alignment horizontal="left" vertical="center"/>
      <protection/>
    </xf>
    <xf numFmtId="0" fontId="2" fillId="0" borderId="0" applyFill="0" applyBorder="0">
      <alignment horizontal="left" vertical="center"/>
      <protection/>
    </xf>
    <xf numFmtId="0" fontId="47" fillId="0" borderId="0" applyBorder="0" applyProtection="0">
      <alignment vertical="center"/>
    </xf>
    <xf numFmtId="0" fontId="47" fillId="0" borderId="14" applyBorder="0" applyProtection="0">
      <alignment horizontal="right" vertical="center"/>
    </xf>
    <xf numFmtId="0" fontId="48" fillId="19" borderId="0" applyBorder="0" applyProtection="0">
      <alignment horizontal="centerContinuous" vertical="center"/>
    </xf>
    <xf numFmtId="0" fontId="48" fillId="20" borderId="14" applyBorder="0" applyProtection="0">
      <alignment horizontal="centerContinuous" vertical="center"/>
    </xf>
    <xf numFmtId="0" fontId="49" fillId="0" borderId="0" applyFill="0" applyBorder="0" applyProtection="0">
      <alignment horizontal="left"/>
    </xf>
    <xf numFmtId="0" fontId="39" fillId="0" borderId="15" applyFill="0" applyBorder="0" applyProtection="0">
      <alignment horizontal="left" vertical="top"/>
    </xf>
    <xf numFmtId="0" fontId="50" fillId="0" borderId="0" applyNumberFormat="0" applyFill="0" applyBorder="0" applyAlignment="0" applyProtection="0"/>
    <xf numFmtId="0" fontId="10" fillId="0" borderId="0" applyFill="0" applyBorder="0">
      <alignment horizontal="left" vertical="center"/>
      <protection locked="0"/>
    </xf>
    <xf numFmtId="0" fontId="11" fillId="0" borderId="0" applyFill="0" applyBorder="0">
      <alignment horizontal="left" vertical="center"/>
      <protection locked="0"/>
    </xf>
    <xf numFmtId="0" fontId="12" fillId="0" borderId="0" applyFill="0" applyBorder="0">
      <alignment horizontal="left" vertical="center"/>
      <protection locked="0"/>
    </xf>
    <xf numFmtId="0" fontId="13" fillId="0" borderId="0" applyFill="0" applyBorder="0">
      <alignment horizontal="left" vertical="center"/>
      <protection locked="0"/>
    </xf>
    <xf numFmtId="0" fontId="44" fillId="0" borderId="16" applyNumberFormat="0" applyFill="0" applyAlignment="0" applyProtection="0"/>
    <xf numFmtId="0" fontId="64" fillId="0" borderId="0" applyNumberFormat="0" applyFill="0" applyBorder="0" applyAlignment="0" applyProtection="0"/>
  </cellStyleXfs>
  <cellXfs count="80">
    <xf numFmtId="0" fontId="0" fillId="0" borderId="0" xfId="0" applyAlignment="1">
      <alignment/>
    </xf>
    <xf numFmtId="0" fontId="22" fillId="0" borderId="0" xfId="162" applyFont="1">
      <alignment horizontal="left" vertical="center"/>
      <protection/>
    </xf>
    <xf numFmtId="0" fontId="23" fillId="0" borderId="0" xfId="215" applyFont="1">
      <alignment horizontal="left" vertical="center"/>
      <protection/>
    </xf>
    <xf numFmtId="0" fontId="24" fillId="0" borderId="0" xfId="120" applyFont="1" applyBorder="1" applyAlignment="1">
      <alignment horizontal="left" vertical="center"/>
      <protection/>
    </xf>
    <xf numFmtId="0" fontId="25" fillId="0" borderId="0" xfId="122" applyFont="1" applyAlignment="1">
      <alignment horizontal="left" vertical="center"/>
      <protection/>
    </xf>
    <xf numFmtId="0" fontId="4" fillId="0" borderId="0" xfId="162" applyFont="1">
      <alignment horizontal="left" vertical="center"/>
      <protection/>
    </xf>
    <xf numFmtId="0" fontId="26" fillId="0" borderId="0" xfId="122" applyFont="1" applyAlignment="1" applyProtection="1">
      <alignment horizontal="left" vertical="center"/>
      <protection locked="0"/>
    </xf>
    <xf numFmtId="0" fontId="0" fillId="0" borderId="0" xfId="0" applyAlignment="1" applyProtection="1">
      <alignment/>
      <protection locked="0"/>
    </xf>
    <xf numFmtId="0" fontId="9" fillId="0" borderId="0" xfId="124">
      <alignment horizontal="center" vertical="center"/>
      <protection locked="0"/>
    </xf>
    <xf numFmtId="0" fontId="27" fillId="0" borderId="0" xfId="118" applyFont="1" applyBorder="1" applyAlignment="1">
      <alignment horizontal="left" vertical="center"/>
      <protection/>
    </xf>
    <xf numFmtId="0" fontId="23" fillId="0" borderId="0" xfId="215" applyFont="1" applyProtection="1">
      <alignment horizontal="left" vertical="center"/>
      <protection locked="0"/>
    </xf>
    <xf numFmtId="0" fontId="9" fillId="0" borderId="0" xfId="124" applyAlignment="1">
      <alignment horizontal="right" vertical="center"/>
      <protection locked="0"/>
    </xf>
    <xf numFmtId="0" fontId="9" fillId="0" borderId="0" xfId="124" applyAlignment="1">
      <alignment horizontal="left" vertical="center"/>
      <protection locked="0"/>
    </xf>
    <xf numFmtId="0" fontId="24" fillId="0" borderId="11" xfId="148" applyFont="1">
      <alignment horizontal="center" vertical="center"/>
      <protection/>
    </xf>
    <xf numFmtId="0" fontId="25" fillId="0" borderId="11" xfId="149" applyFont="1">
      <alignment horizontal="center" vertical="center"/>
      <protection/>
    </xf>
    <xf numFmtId="171" fontId="25" fillId="0" borderId="11" xfId="150" applyFont="1">
      <alignment horizontal="center" vertical="center"/>
      <protection/>
    </xf>
    <xf numFmtId="0" fontId="0" fillId="6" borderId="0" xfId="0" applyFill="1" applyAlignment="1">
      <alignment/>
    </xf>
    <xf numFmtId="0" fontId="4" fillId="6" borderId="0" xfId="162" applyFont="1" applyFill="1">
      <alignment horizontal="left" vertical="center"/>
      <protection/>
    </xf>
    <xf numFmtId="0" fontId="23" fillId="6" borderId="0" xfId="215" applyFont="1" applyFill="1">
      <alignment horizontal="left" vertical="center"/>
      <protection/>
    </xf>
    <xf numFmtId="0" fontId="0" fillId="6" borderId="0" xfId="0" applyFill="1" applyAlignment="1" applyProtection="1">
      <alignment/>
      <protection locked="0"/>
    </xf>
    <xf numFmtId="0" fontId="9" fillId="6" borderId="0" xfId="124" applyFill="1">
      <alignment horizontal="center" vertical="center"/>
      <protection locked="0"/>
    </xf>
    <xf numFmtId="0" fontId="9" fillId="6" borderId="0" xfId="124" applyFill="1" applyAlignment="1">
      <alignment horizontal="right" vertical="center"/>
      <protection locked="0"/>
    </xf>
    <xf numFmtId="0" fontId="9" fillId="6" borderId="0" xfId="124" applyFill="1" applyAlignment="1">
      <alignment horizontal="left" vertical="center"/>
      <protection locked="0"/>
    </xf>
    <xf numFmtId="0" fontId="0" fillId="6" borderId="0" xfId="0" applyFill="1" applyAlignment="1">
      <alignment horizontal="left"/>
    </xf>
    <xf numFmtId="0" fontId="27" fillId="6" borderId="0" xfId="118" applyFont="1" applyFill="1" applyBorder="1" applyAlignment="1">
      <alignment horizontal="left" vertical="center"/>
      <protection/>
    </xf>
    <xf numFmtId="0" fontId="24" fillId="6" borderId="0" xfId="120" applyFont="1" applyFill="1" applyBorder="1" applyAlignment="1">
      <alignment horizontal="left" vertical="center"/>
      <protection/>
    </xf>
    <xf numFmtId="0" fontId="24" fillId="6" borderId="0" xfId="120" applyFont="1" applyFill="1" applyBorder="1" applyAlignment="1">
      <alignment horizontal="center" vertical="center"/>
      <protection/>
    </xf>
    <xf numFmtId="0" fontId="25" fillId="6" borderId="0" xfId="77" applyFont="1" applyFill="1">
      <alignment horizontal="center" vertical="center"/>
      <protection locked="0"/>
    </xf>
    <xf numFmtId="165" fontId="25" fillId="0" borderId="2" xfId="47" applyFont="1">
      <alignment horizontal="center" vertical="center"/>
      <protection locked="0"/>
    </xf>
    <xf numFmtId="171" fontId="25" fillId="6" borderId="0" xfId="81" applyNumberFormat="1" applyFont="1" applyFill="1">
      <alignment horizontal="center" vertical="center"/>
      <protection/>
    </xf>
    <xf numFmtId="0" fontId="7" fillId="6" borderId="0" xfId="120" applyFont="1" applyFill="1" applyBorder="1" applyAlignment="1">
      <alignment horizontal="center" vertical="center"/>
      <protection/>
    </xf>
    <xf numFmtId="165" fontId="7" fillId="6" borderId="0" xfId="79" applyFont="1" applyFill="1">
      <alignment horizontal="center" vertical="center"/>
      <protection/>
    </xf>
    <xf numFmtId="0" fontId="28" fillId="6" borderId="0" xfId="120" applyFont="1" applyFill="1" applyBorder="1" applyAlignment="1">
      <alignment horizontal="center" vertical="center"/>
      <protection/>
    </xf>
    <xf numFmtId="172" fontId="25" fillId="6" borderId="0" xfId="122" applyNumberFormat="1" applyFont="1" applyFill="1" applyAlignment="1">
      <alignment horizontal="right" vertical="top"/>
      <protection/>
    </xf>
    <xf numFmtId="0" fontId="30" fillId="0" borderId="0" xfId="214" applyFont="1">
      <alignment horizontal="left" vertical="center"/>
      <protection/>
    </xf>
    <xf numFmtId="0" fontId="29" fillId="6" borderId="0" xfId="122" applyFont="1" applyFill="1" applyAlignment="1" applyProtection="1">
      <alignment horizontal="left" vertical="center"/>
      <protection locked="0"/>
    </xf>
    <xf numFmtId="0" fontId="0" fillId="0" borderId="0" xfId="0" applyAlignment="1">
      <alignment horizontal="left"/>
    </xf>
    <xf numFmtId="0" fontId="28" fillId="0" borderId="0" xfId="189" applyFont="1" applyAlignment="1">
      <alignment horizontal="left" vertical="center"/>
      <protection/>
    </xf>
    <xf numFmtId="0" fontId="31" fillId="0" borderId="0" xfId="122" applyFont="1" applyAlignment="1">
      <alignment horizontal="left" vertical="center"/>
      <protection/>
    </xf>
    <xf numFmtId="0" fontId="28" fillId="0" borderId="0" xfId="189" applyFont="1" applyAlignment="1">
      <alignment horizontal="right" vertical="center"/>
      <protection/>
    </xf>
    <xf numFmtId="164" fontId="0" fillId="0" borderId="0" xfId="213" applyFont="1" applyAlignment="1">
      <alignment horizontal="right" vertical="center"/>
      <protection/>
    </xf>
    <xf numFmtId="0" fontId="31" fillId="0" borderId="0" xfId="122" applyFont="1" applyAlignment="1">
      <alignment horizontal="center" vertical="center"/>
      <protection/>
    </xf>
    <xf numFmtId="170" fontId="0" fillId="0" borderId="0" xfId="209" applyFont="1" applyAlignment="1">
      <alignment horizontal="right" vertical="center"/>
      <protection/>
    </xf>
    <xf numFmtId="171" fontId="31" fillId="0" borderId="0" xfId="211" applyNumberFormat="1" applyFont="1" applyAlignment="1">
      <alignment horizontal="right" vertical="center"/>
      <protection/>
    </xf>
    <xf numFmtId="171" fontId="0" fillId="0" borderId="0" xfId="211" applyNumberFormat="1" applyFont="1" applyAlignment="1">
      <alignment horizontal="right" vertical="center"/>
      <protection/>
    </xf>
    <xf numFmtId="0" fontId="28" fillId="0" borderId="14" xfId="189" applyFont="1" applyBorder="1" applyAlignment="1">
      <alignment horizontal="left" vertical="center"/>
      <protection/>
    </xf>
    <xf numFmtId="0" fontId="0" fillId="0" borderId="14" xfId="0" applyBorder="1" applyAlignment="1">
      <alignment/>
    </xf>
    <xf numFmtId="0" fontId="28" fillId="0" borderId="14" xfId="189" applyFont="1" applyBorder="1" applyAlignment="1">
      <alignment horizontal="right" vertical="center"/>
      <protection/>
    </xf>
    <xf numFmtId="0" fontId="25" fillId="0" borderId="14" xfId="122" applyFont="1" applyBorder="1" applyAlignment="1">
      <alignment horizontal="left" vertical="center"/>
      <protection/>
    </xf>
    <xf numFmtId="171" fontId="25" fillId="0" borderId="14" xfId="211" applyNumberFormat="1" applyFont="1" applyBorder="1" applyAlignment="1">
      <alignment horizontal="right" vertical="center"/>
      <protection/>
    </xf>
    <xf numFmtId="0" fontId="9" fillId="0" borderId="0" xfId="124" applyBorder="1">
      <alignment horizontal="center" vertical="center"/>
      <protection locked="0"/>
    </xf>
    <xf numFmtId="0" fontId="0" fillId="0" borderId="0" xfId="0" applyBorder="1" applyAlignment="1">
      <alignment/>
    </xf>
    <xf numFmtId="0" fontId="27" fillId="0" borderId="14" xfId="118" applyFont="1" applyBorder="1" applyAlignment="1">
      <alignment horizontal="left" vertical="center"/>
      <protection/>
    </xf>
    <xf numFmtId="0" fontId="27" fillId="0" borderId="14" xfId="118" applyFont="1" applyBorder="1" applyAlignment="1">
      <alignment horizontal="center" vertical="center"/>
      <protection/>
    </xf>
    <xf numFmtId="171" fontId="0" fillId="0" borderId="0" xfId="0" applyNumberFormat="1" applyAlignment="1">
      <alignment/>
    </xf>
    <xf numFmtId="171" fontId="33" fillId="0" borderId="0" xfId="225" applyNumberFormat="1" applyFont="1" applyAlignment="1">
      <alignment horizontal="center" vertical="center"/>
      <protection locked="0"/>
    </xf>
    <xf numFmtId="171" fontId="34" fillId="0" borderId="17" xfId="119" applyNumberFormat="1" applyFont="1" applyBorder="1" applyAlignment="1">
      <alignment horizontal="center" vertical="center"/>
      <protection/>
    </xf>
    <xf numFmtId="199" fontId="25" fillId="0" borderId="18" xfId="69" applyNumberFormat="1" applyFont="1" applyBorder="1">
      <alignment horizontal="right" vertical="center"/>
      <protection locked="0"/>
    </xf>
    <xf numFmtId="0" fontId="8" fillId="0" borderId="0" xfId="126">
      <alignment horizontal="left" vertical="center"/>
      <protection locked="0"/>
    </xf>
    <xf numFmtId="0" fontId="34" fillId="0" borderId="0" xfId="119" applyFont="1" applyBorder="1" applyAlignment="1">
      <alignment horizontal="left" vertical="center"/>
      <protection/>
    </xf>
    <xf numFmtId="0" fontId="25" fillId="0" borderId="0" xfId="122" applyFont="1" applyAlignment="1">
      <alignment horizontal="left" vertical="center"/>
      <protection/>
    </xf>
    <xf numFmtId="171" fontId="32" fillId="0" borderId="0" xfId="223" applyNumberFormat="1" applyFont="1" applyAlignment="1" quotePrefix="1">
      <alignment horizontal="center" vertical="center"/>
      <protection locked="0"/>
    </xf>
    <xf numFmtId="0" fontId="34" fillId="6" borderId="0" xfId="136" applyFont="1" applyFill="1">
      <alignment vertical="center"/>
      <protection/>
    </xf>
    <xf numFmtId="0" fontId="5" fillId="6" borderId="0" xfId="135" applyFont="1" applyFill="1">
      <alignment vertical="center"/>
      <protection/>
    </xf>
    <xf numFmtId="199" fontId="24" fillId="0" borderId="18" xfId="69" applyNumberFormat="1" applyFont="1" applyBorder="1">
      <alignment horizontal="right" vertical="center"/>
      <protection locked="0"/>
    </xf>
    <xf numFmtId="199" fontId="7" fillId="6" borderId="0" xfId="0" applyNumberFormat="1" applyFont="1" applyFill="1" applyAlignment="1">
      <alignment/>
    </xf>
    <xf numFmtId="0" fontId="24" fillId="21" borderId="0" xfId="121" applyFont="1" applyFill="1" applyAlignment="1">
      <alignment horizontal="center" vertical="center"/>
      <protection/>
    </xf>
    <xf numFmtId="199" fontId="0" fillId="6" borderId="0" xfId="0" applyNumberFormat="1" applyFont="1" applyFill="1" applyAlignment="1">
      <alignment/>
    </xf>
    <xf numFmtId="0" fontId="8" fillId="0" borderId="0" xfId="126">
      <alignment horizontal="left" vertical="center"/>
      <protection locked="0"/>
    </xf>
    <xf numFmtId="173" fontId="10" fillId="0" borderId="0" xfId="223" applyNumberFormat="1" applyAlignment="1" quotePrefix="1">
      <alignment horizontal="right" vertical="center"/>
      <protection locked="0"/>
    </xf>
    <xf numFmtId="0" fontId="10" fillId="0" borderId="0" xfId="126" applyFont="1">
      <alignment horizontal="left" vertical="center"/>
      <protection locked="0"/>
    </xf>
    <xf numFmtId="171" fontId="12" fillId="0" borderId="0" xfId="225" applyNumberFormat="1" applyAlignment="1" quotePrefix="1">
      <alignment horizontal="right" vertical="center"/>
      <protection locked="0"/>
    </xf>
    <xf numFmtId="0" fontId="8" fillId="6" borderId="0" xfId="126" applyFill="1">
      <alignment horizontal="left" vertical="center"/>
      <protection locked="0"/>
    </xf>
    <xf numFmtId="0" fontId="25" fillId="6" borderId="0" xfId="122" applyFont="1" applyFill="1" applyAlignment="1">
      <alignment horizontal="left" vertical="top" wrapText="1"/>
      <protection/>
    </xf>
    <xf numFmtId="0" fontId="24" fillId="0" borderId="18" xfId="60" applyFont="1" applyBorder="1">
      <alignment vertical="center"/>
      <protection locked="0"/>
    </xf>
    <xf numFmtId="0" fontId="24" fillId="0" borderId="19" xfId="60" applyFont="1" applyBorder="1">
      <alignment vertical="center"/>
      <protection locked="0"/>
    </xf>
    <xf numFmtId="0" fontId="25" fillId="0" borderId="18" xfId="60" applyFont="1" applyBorder="1">
      <alignment vertical="center"/>
      <protection locked="0"/>
    </xf>
    <xf numFmtId="0" fontId="25" fillId="0" borderId="19" xfId="60" applyFont="1" applyBorder="1">
      <alignment vertical="center"/>
      <protection locked="0"/>
    </xf>
    <xf numFmtId="0" fontId="0" fillId="6" borderId="0" xfId="0" applyFill="1" applyAlignment="1">
      <alignment/>
    </xf>
    <xf numFmtId="0" fontId="7" fillId="6" borderId="0" xfId="0" applyFont="1" applyFill="1" applyAlignment="1">
      <alignment/>
    </xf>
  </cellXfs>
  <cellStyles count="216">
    <cellStyle name="Normal" xfId="0"/>
    <cellStyle name="RowLevel_0" xfId="1"/>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S Input Middle Currency" xfId="39"/>
    <cellStyle name="AS Input Middle Date" xfId="40"/>
    <cellStyle name="AS Input Middle Multiple" xfId="41"/>
    <cellStyle name="AS Input Middle Number" xfId="42"/>
    <cellStyle name="AS Input Middle Percentage" xfId="43"/>
    <cellStyle name="AS Input Middle Title / Name" xfId="44"/>
    <cellStyle name="AS Input Middle Year" xfId="45"/>
    <cellStyle name="Assumptions Center Currency" xfId="46"/>
    <cellStyle name="Assumptions Center Date" xfId="47"/>
    <cellStyle name="Assumptions Center Multiple" xfId="48"/>
    <cellStyle name="Assumptions Center Number" xfId="49"/>
    <cellStyle name="Assumptions Center Percentage" xfId="50"/>
    <cellStyle name="Assumptions Center Year" xfId="51"/>
    <cellStyle name="Assumptions Forecast Currency" xfId="52"/>
    <cellStyle name="Assumptions Forecast Date" xfId="53"/>
    <cellStyle name="Assumptions Forecast Multiple" xfId="54"/>
    <cellStyle name="Assumptions Forecast Number" xfId="55"/>
    <cellStyle name="Assumptions Forecast Percentage" xfId="56"/>
    <cellStyle name="Assumptions Forecast Title / Name" xfId="57"/>
    <cellStyle name="Assumptions Forecast Year" xfId="58"/>
    <cellStyle name="Assumptions Heading" xfId="59"/>
    <cellStyle name="Assumptions Heading_Pivot_Table_Example_BA" xfId="60"/>
    <cellStyle name="Assumptions Middle Currency" xfId="61"/>
    <cellStyle name="Assumptions Middle Date" xfId="62"/>
    <cellStyle name="Assumptions Middle Multiple" xfId="63"/>
    <cellStyle name="Assumptions Middle Number" xfId="64"/>
    <cellStyle name="Assumptions Middle Percentage" xfId="65"/>
    <cellStyle name="Assumptions Middle Title / Name" xfId="66"/>
    <cellStyle name="Assumptions Middle Year" xfId="67"/>
    <cellStyle name="Assumptions Right Currency" xfId="68"/>
    <cellStyle name="Assumptions Right Currency_Pivot_Table_Example_BA" xfId="69"/>
    <cellStyle name="Assumptions Right Date" xfId="70"/>
    <cellStyle name="Assumptions Right Multiple" xfId="71"/>
    <cellStyle name="Assumptions Right Number" xfId="72"/>
    <cellStyle name="Assumptions Right Percentage" xfId="73"/>
    <cellStyle name="Assumptions Right Year" xfId="74"/>
    <cellStyle name="Bad" xfId="75"/>
    <cellStyle name="Calculation" xfId="76"/>
    <cellStyle name="Cell Link" xfId="77"/>
    <cellStyle name="Center Currency" xfId="78"/>
    <cellStyle name="Center Date" xfId="79"/>
    <cellStyle name="Center Multiple" xfId="80"/>
    <cellStyle name="Center Number" xfId="81"/>
    <cellStyle name="Center Percentage" xfId="82"/>
    <cellStyle name="Center Year" xfId="83"/>
    <cellStyle name="Check Cell" xfId="84"/>
    <cellStyle name="Comma" xfId="85"/>
    <cellStyle name="Comma [0]" xfId="86"/>
    <cellStyle name="Comma 0" xfId="87"/>
    <cellStyle name="Comma 2" xfId="88"/>
    <cellStyle name="Company Name" xfId="89"/>
    <cellStyle name="Cover Link Note" xfId="90"/>
    <cellStyle name="Currency" xfId="91"/>
    <cellStyle name="Currency [0]" xfId="92"/>
    <cellStyle name="Currency 0" xfId="93"/>
    <cellStyle name="Currency 2" xfId="94"/>
    <cellStyle name="Date Aligned" xfId="95"/>
    <cellStyle name="Dotted Line" xfId="96"/>
    <cellStyle name="Example Heading" xfId="97"/>
    <cellStyle name="Explanatory Text" xfId="98"/>
    <cellStyle name="FAS Input Currency" xfId="99"/>
    <cellStyle name="FAS Input Date" xfId="100"/>
    <cellStyle name="FAS Input Multiple" xfId="101"/>
    <cellStyle name="FAS Input Number" xfId="102"/>
    <cellStyle name="FAS Input Percentage" xfId="103"/>
    <cellStyle name="FAS Input Title / Name" xfId="104"/>
    <cellStyle name="FAS Input Year" xfId="105"/>
    <cellStyle name="Followed Hyperlink" xfId="106"/>
    <cellStyle name="Footnote" xfId="107"/>
    <cellStyle name="Forecast Currency" xfId="108"/>
    <cellStyle name="Forecast Date" xfId="109"/>
    <cellStyle name="Forecast Multiple" xfId="110"/>
    <cellStyle name="Forecast Number" xfId="111"/>
    <cellStyle name="Forecast Percentage" xfId="112"/>
    <cellStyle name="Forecast Period Title" xfId="113"/>
    <cellStyle name="Forecast Year" xfId="114"/>
    <cellStyle name="Good" xfId="115"/>
    <cellStyle name="Hard Percent" xfId="116"/>
    <cellStyle name="Header" xfId="117"/>
    <cellStyle name="Heading 1" xfId="118"/>
    <cellStyle name="Heading 2" xfId="119"/>
    <cellStyle name="Heading 3" xfId="120"/>
    <cellStyle name="Heading 3_Pivot_Table_Example_BA" xfId="121"/>
    <cellStyle name="Heading 4" xfId="122"/>
    <cellStyle name="Hyperlink" xfId="123"/>
    <cellStyle name="Hyperlink Arrow" xfId="124"/>
    <cellStyle name="Hyperlink Check" xfId="125"/>
    <cellStyle name="Hyperlink Text" xfId="126"/>
    <cellStyle name="Input" xfId="127"/>
    <cellStyle name="Input Company Name" xfId="128"/>
    <cellStyle name="Input Forecast Currency" xfId="129"/>
    <cellStyle name="Input Forecast Date" xfId="130"/>
    <cellStyle name="Input Forecast Multiple" xfId="131"/>
    <cellStyle name="Input Forecast Number" xfId="132"/>
    <cellStyle name="Input Forecast Percentage" xfId="133"/>
    <cellStyle name="Input Forecast Year" xfId="134"/>
    <cellStyle name="Input Heading 1" xfId="135"/>
    <cellStyle name="Input Heading 2" xfId="136"/>
    <cellStyle name="Input Heading 3" xfId="137"/>
    <cellStyle name="Input Heading 4" xfId="138"/>
    <cellStyle name="Input Middle Currency" xfId="139"/>
    <cellStyle name="Input Middle Date" xfId="140"/>
    <cellStyle name="Input Middle Multiple" xfId="141"/>
    <cellStyle name="Input Middle Number" xfId="142"/>
    <cellStyle name="Input Middle Percentage" xfId="143"/>
    <cellStyle name="Input Middle Title / Name" xfId="144"/>
    <cellStyle name="Input Middle Year" xfId="145"/>
    <cellStyle name="Input Sheet Title" xfId="146"/>
    <cellStyle name="Linked Cell" xfId="147"/>
    <cellStyle name="Lookup Table Heading" xfId="148"/>
    <cellStyle name="Lookup Table Label" xfId="149"/>
    <cellStyle name="Lookup Table Number" xfId="150"/>
    <cellStyle name="LS Input Lookup Label" xfId="151"/>
    <cellStyle name="LS Input Table Heading" xfId="152"/>
    <cellStyle name="LS Input Table No. 1" xfId="153"/>
    <cellStyle name="LS Output Table No. 2+" xfId="154"/>
    <cellStyle name="Middle Currency" xfId="155"/>
    <cellStyle name="Middle Date" xfId="156"/>
    <cellStyle name="Middle Multiple" xfId="157"/>
    <cellStyle name="Middle Number" xfId="158"/>
    <cellStyle name="Middle Percentage" xfId="159"/>
    <cellStyle name="Middle Title / Name" xfId="160"/>
    <cellStyle name="Middle Year" xfId="161"/>
    <cellStyle name="Model Name" xfId="162"/>
    <cellStyle name="Multiple" xfId="163"/>
    <cellStyle name="Neutral" xfId="164"/>
    <cellStyle name="Note" xfId="165"/>
    <cellStyle name="Output" xfId="166"/>
    <cellStyle name="Output Company Name" xfId="167"/>
    <cellStyle name="Output Forecast Currency" xfId="168"/>
    <cellStyle name="Output Forecast Date" xfId="169"/>
    <cellStyle name="Output Forecast Multiple" xfId="170"/>
    <cellStyle name="Output Forecast Number" xfId="171"/>
    <cellStyle name="Output Forecast Percentage" xfId="172"/>
    <cellStyle name="Output Forecast Period Title" xfId="173"/>
    <cellStyle name="Output Forecast Year" xfId="174"/>
    <cellStyle name="Output Heading 1" xfId="175"/>
    <cellStyle name="Output Heading 2" xfId="176"/>
    <cellStyle name="Output Heading 3" xfId="177"/>
    <cellStyle name="Output Heading 4" xfId="178"/>
    <cellStyle name="Output Middle Currency" xfId="179"/>
    <cellStyle name="Output Middle Date" xfId="180"/>
    <cellStyle name="Output Middle Multiple" xfId="181"/>
    <cellStyle name="Output Middle Number" xfId="182"/>
    <cellStyle name="Output Middle Percentage" xfId="183"/>
    <cellStyle name="Output Middle Title / Name" xfId="184"/>
    <cellStyle name="Output Middle Year" xfId="185"/>
    <cellStyle name="Output Sheet Title" xfId="186"/>
    <cellStyle name="Page Number" xfId="187"/>
    <cellStyle name="Percent" xfId="188"/>
    <cellStyle name="Period Title" xfId="189"/>
    <cellStyle name="Presentation Currency" xfId="190"/>
    <cellStyle name="Presentation Date" xfId="191"/>
    <cellStyle name="Presentation Heading 1" xfId="192"/>
    <cellStyle name="Presentation Heading 2" xfId="193"/>
    <cellStyle name="Presentation Heading 3" xfId="194"/>
    <cellStyle name="Presentation Heading 4" xfId="195"/>
    <cellStyle name="Presentation Hyperlink Arrow" xfId="196"/>
    <cellStyle name="Presentation Hyperlink Check" xfId="197"/>
    <cellStyle name="Presentation Hyperlink Text" xfId="198"/>
    <cellStyle name="Presentation Model Name" xfId="199"/>
    <cellStyle name="Presentation Multiple" xfId="200"/>
    <cellStyle name="Presentation Normal" xfId="201"/>
    <cellStyle name="Presentation Number" xfId="202"/>
    <cellStyle name="Presentation Percentage" xfId="203"/>
    <cellStyle name="Presentation Period Title" xfId="204"/>
    <cellStyle name="Presentation Section Number" xfId="205"/>
    <cellStyle name="Presentation Sheet Title" xfId="206"/>
    <cellStyle name="Presentation Year" xfId="207"/>
    <cellStyle name="Right Currency" xfId="208"/>
    <cellStyle name="Right Date" xfId="209"/>
    <cellStyle name="Right Multiple" xfId="210"/>
    <cellStyle name="Right Number" xfId="211"/>
    <cellStyle name="Right Percentage" xfId="212"/>
    <cellStyle name="Right Year" xfId="213"/>
    <cellStyle name="Section Number" xfId="214"/>
    <cellStyle name="Sheet Title" xfId="215"/>
    <cellStyle name="Table Head" xfId="216"/>
    <cellStyle name="Table Head Aligned" xfId="217"/>
    <cellStyle name="Table Head Blue" xfId="218"/>
    <cellStyle name="Table Head Green" xfId="219"/>
    <cellStyle name="Table Title" xfId="220"/>
    <cellStyle name="Table Units" xfId="221"/>
    <cellStyle name="Title" xfId="222"/>
    <cellStyle name="TOC 1" xfId="223"/>
    <cellStyle name="TOC 2" xfId="224"/>
    <cellStyle name="TOC 3" xfId="225"/>
    <cellStyle name="TOC 4" xfId="226"/>
    <cellStyle name="Total" xfId="227"/>
    <cellStyle name="Warning Text" xfId="22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C0C0C0"/>
      <rgbColor rgb="00808000"/>
      <rgbColor rgb="00800080"/>
      <rgbColor rgb="00008080"/>
      <rgbColor rgb="00C0C0C0"/>
      <rgbColor rgb="00808080"/>
      <rgbColor rgb="000069B3"/>
      <rgbColor rgb="00DAAF5B"/>
      <rgbColor rgb="0007275C"/>
      <rgbColor rgb="008E8C8C"/>
      <rgbColor rgb="00007767"/>
      <rgbColor rgb="00CB2840"/>
      <rgbColor rgb="00E66904"/>
      <rgbColor rgb="009C7936"/>
      <rgbColor rgb="000069B3"/>
      <rgbColor rgb="00DAAF5B"/>
      <rgbColor rgb="0007275C"/>
      <rgbColor rgb="008E8C8C"/>
      <rgbColor rgb="00007767"/>
      <rgbColor rgb="00CB2840"/>
      <rgbColor rgb="00E66904"/>
      <rgbColor rgb="009C793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993366"/>
      <rgbColor rgb="00339966"/>
      <rgbColor rgb="00CB2840"/>
      <rgbColor rgb="00007767"/>
      <rgbColor rgb="000069B3"/>
      <rgbColor rgb="00993366"/>
      <rgbColor rgb="00FFFF78"/>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Waterfall_Chart_BA!$B$6</c:f>
        </c:strRef>
      </c:tx>
      <c:layout>
        <c:manualLayout>
          <c:xMode val="factor"/>
          <c:yMode val="factor"/>
          <c:x val="-0.00325"/>
          <c:y val="-0.012"/>
        </c:manualLayout>
      </c:layout>
      <c:spPr>
        <a:noFill/>
        <a:ln>
          <a:noFill/>
        </a:ln>
      </c:spPr>
      <c:txPr>
        <a:bodyPr vert="horz" rot="0"/>
        <a:lstStyle/>
        <a:p>
          <a:pPr>
            <a:defRPr lang="en-US" cap="none" sz="1800" b="1" i="0" u="none" baseline="0">
              <a:solidFill>
                <a:srgbClr val="07275C"/>
              </a:solidFill>
            </a:defRPr>
          </a:pPr>
        </a:p>
      </c:txPr>
    </c:title>
    <c:plotArea>
      <c:layout>
        <c:manualLayout>
          <c:xMode val="edge"/>
          <c:yMode val="edge"/>
          <c:x val="0.0635"/>
          <c:y val="0.1105"/>
          <c:w val="0.91875"/>
          <c:h val="0.82575"/>
        </c:manualLayout>
      </c:layout>
      <c:barChart>
        <c:barDir val="col"/>
        <c:grouping val="stacked"/>
        <c:varyColors val="0"/>
        <c:ser>
          <c:idx val="0"/>
          <c:order val="0"/>
          <c:tx>
            <c:strRef>
              <c:f>Waterfall_Chart_BA!$G$32</c:f>
              <c:strCache>
                <c:ptCount val="1"/>
                <c:pt idx="0">
                  <c:v>Op. Bal.</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Waterfall_Chart_BA!$D$33:$F$44</c:f>
              <c:multiLvlStrCache/>
            </c:multiLvlStrRef>
          </c:cat>
          <c:val>
            <c:numRef>
              <c:f>Waterfall_Chart_BA!$G$33:$G$44</c:f>
              <c:numCache/>
            </c:numRef>
          </c:val>
        </c:ser>
        <c:ser>
          <c:idx val="1"/>
          <c:order val="1"/>
          <c:tx>
            <c:strRef>
              <c:f>Waterfall_Chart_BA!$H$32</c:f>
              <c:strCache>
                <c:ptCount val="1"/>
                <c:pt idx="0">
                  <c:v>Cl. Bal.</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Waterfall_Chart_BA!$D$33:$F$44</c:f>
              <c:multiLvlStrCache/>
            </c:multiLvlStrRef>
          </c:cat>
          <c:val>
            <c:numRef>
              <c:f>Waterfall_Chart_BA!$H$33:$H$44</c:f>
              <c:numCache/>
            </c:numRef>
          </c:val>
        </c:ser>
        <c:ser>
          <c:idx val="2"/>
          <c:order val="2"/>
          <c:tx>
            <c:strRef>
              <c:f>Waterfall_Chart_BA!$I$32</c:f>
              <c:strCache>
                <c:ptCount val="1"/>
                <c:pt idx="0">
                  <c:v>Pos Inv</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Waterfall_Chart_BA!$D$33:$F$44</c:f>
              <c:multiLvlStrCache/>
            </c:multiLvlStrRef>
          </c:cat>
          <c:val>
            <c:numRef>
              <c:f>Waterfall_Chart_BA!$I$33:$I$44</c:f>
              <c:numCache/>
            </c:numRef>
          </c:val>
        </c:ser>
        <c:ser>
          <c:idx val="3"/>
          <c:order val="3"/>
          <c:tx>
            <c:strRef>
              <c:f>Waterfall_Chart_BA!$J$32</c:f>
              <c:strCache>
                <c:ptCount val="1"/>
                <c:pt idx="0">
                  <c:v>Pos Dec Vis</c:v>
                </c:pt>
              </c:strCache>
            </c:strRef>
          </c:tx>
          <c:spPr>
            <a:solidFill>
              <a:srgbClr val="953735"/>
            </a:solid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Waterfall_Chart_BA!$D$33:$F$44</c:f>
              <c:multiLvlStrCache/>
            </c:multiLvlStrRef>
          </c:cat>
          <c:val>
            <c:numRef>
              <c:f>Waterfall_Chart_BA!$J$33:$J$44</c:f>
              <c:numCache/>
            </c:numRef>
          </c:val>
        </c:ser>
        <c:ser>
          <c:idx val="4"/>
          <c:order val="4"/>
          <c:tx>
            <c:strRef>
              <c:f>Waterfall_Chart_BA!$K$32</c:f>
              <c:strCache>
                <c:ptCount val="1"/>
                <c:pt idx="0">
                  <c:v>Pos Inc Vis</c:v>
                </c:pt>
              </c:strCache>
            </c:strRef>
          </c:tx>
          <c:spPr>
            <a:solidFill>
              <a:srgbClr val="77933C"/>
            </a:solidFill>
            <a:ln w="12700">
              <a:solidFill>
                <a:srgbClr val="9C7936"/>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Waterfall_Chart_BA!$D$33:$F$44</c:f>
              <c:multiLvlStrCache/>
            </c:multiLvlStrRef>
          </c:cat>
          <c:val>
            <c:numRef>
              <c:f>Waterfall_Chart_BA!$K$33:$K$44</c:f>
              <c:numCache/>
            </c:numRef>
          </c:val>
        </c:ser>
        <c:ser>
          <c:idx val="5"/>
          <c:order val="5"/>
          <c:tx>
            <c:strRef>
              <c:f>Waterfall_Chart_BA!$L$32</c:f>
              <c:strCache>
                <c:ptCount val="1"/>
                <c:pt idx="0">
                  <c:v>Neg Inv</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Waterfall_Chart_BA!$D$33:$F$44</c:f>
              <c:multiLvlStrCache/>
            </c:multiLvlStrRef>
          </c:cat>
          <c:val>
            <c:numRef>
              <c:f>Waterfall_Chart_BA!$L$33:$L$44</c:f>
              <c:numCache/>
            </c:numRef>
          </c:val>
        </c:ser>
        <c:ser>
          <c:idx val="6"/>
          <c:order val="6"/>
          <c:tx>
            <c:strRef>
              <c:f>Waterfall_Chart_BA!$M$32</c:f>
              <c:strCache>
                <c:ptCount val="1"/>
                <c:pt idx="0">
                  <c:v>Neg Dec Vis</c:v>
                </c:pt>
              </c:strCache>
            </c:strRef>
          </c:tx>
          <c:spPr>
            <a:solidFill>
              <a:srgbClr val="D99694"/>
            </a:solidFill>
            <a:ln w="12700">
              <a:solidFill>
                <a:srgbClr val="DAAF5B"/>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Waterfall_Chart_BA!$D$33:$F$44</c:f>
              <c:multiLvlStrCache/>
            </c:multiLvlStrRef>
          </c:cat>
          <c:val>
            <c:numRef>
              <c:f>Waterfall_Chart_BA!$M$33:$M$44</c:f>
              <c:numCache/>
            </c:numRef>
          </c:val>
        </c:ser>
        <c:ser>
          <c:idx val="7"/>
          <c:order val="7"/>
          <c:tx>
            <c:strRef>
              <c:f>Waterfall_Chart_BA!$N$32</c:f>
              <c:strCache>
                <c:ptCount val="1"/>
                <c:pt idx="0">
                  <c:v>Neg Inc Vis</c:v>
                </c:pt>
              </c:strCache>
            </c:strRef>
          </c:tx>
          <c:spPr>
            <a:solidFill>
              <a:srgbClr val="C3D69B"/>
            </a:solidFill>
            <a:ln w="12700">
              <a:solidFill>
                <a:srgbClr val="FFCC99"/>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Waterfall_Chart_BA!$D$33:$F$44</c:f>
              <c:multiLvlStrCache/>
            </c:multiLvlStrRef>
          </c:cat>
          <c:val>
            <c:numRef>
              <c:f>Waterfall_Chart_BA!$N$33:$N$44</c:f>
              <c:numCache/>
            </c:numRef>
          </c:val>
        </c:ser>
        <c:overlap val="100"/>
        <c:gapWidth val="0"/>
        <c:axId val="11999651"/>
        <c:axId val="40887996"/>
      </c:barChart>
      <c:catAx>
        <c:axId val="11999651"/>
        <c:scaling>
          <c:orientation val="minMax"/>
        </c:scaling>
        <c:axPos val="b"/>
        <c:delete val="0"/>
        <c:numFmt formatCode="General" sourceLinked="1"/>
        <c:majorTickMark val="out"/>
        <c:minorTickMark val="none"/>
        <c:tickLblPos val="low"/>
        <c:spPr>
          <a:ln w="3175">
            <a:solidFill>
              <a:srgbClr val="808080"/>
            </a:solidFill>
          </a:ln>
        </c:spPr>
        <c:txPr>
          <a:bodyPr vert="horz" rot="0"/>
          <a:lstStyle/>
          <a:p>
            <a:pPr>
              <a:defRPr lang="en-US" cap="none" sz="700" b="0" i="0" u="none" baseline="0">
                <a:solidFill>
                  <a:srgbClr val="07275C"/>
                </a:solidFill>
              </a:defRPr>
            </a:pPr>
          </a:p>
        </c:txPr>
        <c:crossAx val="40887996"/>
        <c:crosses val="autoZero"/>
        <c:auto val="1"/>
        <c:lblOffset val="100"/>
        <c:tickLblSkip val="1"/>
        <c:noMultiLvlLbl val="0"/>
      </c:catAx>
      <c:valAx>
        <c:axId val="40887996"/>
        <c:scaling>
          <c:orientation val="minMax"/>
        </c:scaling>
        <c:axPos val="l"/>
        <c:delete val="0"/>
        <c:numFmt formatCode="[Blue]_(\$#,##0_);[Red]\(\$#,##0\);[Green]_(&quot;-&quot;_)" sourceLinked="0"/>
        <c:majorTickMark val="out"/>
        <c:minorTickMark val="none"/>
        <c:tickLblPos val="nextTo"/>
        <c:spPr>
          <a:ln w="3175">
            <a:solidFill>
              <a:srgbClr val="808080"/>
            </a:solidFill>
          </a:ln>
        </c:spPr>
        <c:txPr>
          <a:bodyPr/>
          <a:lstStyle/>
          <a:p>
            <a:pPr>
              <a:defRPr lang="en-US" cap="none" sz="700" b="0" i="0" u="none" baseline="0">
                <a:solidFill>
                  <a:srgbClr val="07275C"/>
                </a:solidFill>
              </a:defRPr>
            </a:pPr>
          </a:p>
        </c:txPr>
        <c:crossAx val="11999651"/>
        <c:crossesAt val="1"/>
        <c:crossBetween val="between"/>
        <c:dispUnits/>
      </c:valAx>
      <c:spPr>
        <a:solidFill>
          <a:srgbClr val="FFFFFF"/>
        </a:solidFill>
        <a:ln w="3175">
          <a:noFill/>
        </a:ln>
      </c:spPr>
    </c:plotArea>
    <c:plotVisOnly val="0"/>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6</xdr:col>
      <xdr:colOff>476250</xdr:colOff>
      <xdr:row>17</xdr:row>
      <xdr:rowOff>0</xdr:rowOff>
    </xdr:to>
    <xdr:pic>
      <xdr:nvPicPr>
        <xdr:cNvPr id="1" name="Picture 1" descr="SP Logo 01"/>
        <xdr:cNvPicPr preferRelativeResize="1">
          <a:picLocks noChangeAspect="1"/>
        </xdr:cNvPicPr>
      </xdr:nvPicPr>
      <xdr:blipFill>
        <a:blip r:embed="rId1"/>
        <a:stretch>
          <a:fillRect/>
        </a:stretch>
      </xdr:blipFill>
      <xdr:spPr>
        <a:xfrm>
          <a:off x="1238250" y="1857375"/>
          <a:ext cx="2152650" cy="714375"/>
        </a:xfrm>
        <a:prstGeom prst="rect">
          <a:avLst/>
        </a:prstGeom>
        <a:noFill/>
        <a:ln w="9525" cmpd="sng">
          <a:noFill/>
        </a:ln>
      </xdr:spPr>
    </xdr:pic>
    <xdr:clientData/>
  </xdr:twoCellAnchor>
  <xdr:oneCellAnchor>
    <xdr:from>
      <xdr:col>8</xdr:col>
      <xdr:colOff>0</xdr:colOff>
      <xdr:row>7</xdr:row>
      <xdr:rowOff>0</xdr:rowOff>
    </xdr:from>
    <xdr:ext cx="2819400" cy="1438275"/>
    <xdr:sp>
      <xdr:nvSpPr>
        <xdr:cNvPr id="2" name="Text Box 2"/>
        <xdr:cNvSpPr txBox="1">
          <a:spLocks noChangeArrowheads="1"/>
        </xdr:cNvSpPr>
      </xdr:nvSpPr>
      <xdr:spPr>
        <a:xfrm>
          <a:off x="4152900" y="1000125"/>
          <a:ext cx="2819400" cy="143827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1" i="0" u="sng" baseline="0">
              <a:solidFill>
                <a:srgbClr val="000000"/>
              </a:solidFill>
              <a:latin typeface="Tahoma"/>
              <a:ea typeface="Tahoma"/>
              <a:cs typeface="Tahoma"/>
            </a:rPr>
            <a:t>PLEASE READ:</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If, upon opening, this file appears to contain errors (e.g. #NAME?), please ensure the following: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Go to Tools -&gt; Add-Ins (</a:t>
          </a:r>
          <a:r>
            <a:rPr lang="en-US" cap="none" sz="800" b="1" i="0" u="none" baseline="0">
              <a:solidFill>
                <a:srgbClr val="000000"/>
              </a:solidFill>
              <a:latin typeface="Tahoma"/>
              <a:ea typeface="Tahoma"/>
              <a:cs typeface="Tahoma"/>
            </a:rPr>
            <a:t>ALT + T + I</a:t>
          </a:r>
          <a:r>
            <a:rPr lang="en-US" cap="none" sz="800" b="0" i="0" u="none" baseline="0">
              <a:solidFill>
                <a:srgbClr val="000000"/>
              </a:solidFill>
              <a:latin typeface="Tahoma"/>
              <a:ea typeface="Tahoma"/>
              <a:cs typeface="Tahoma"/>
            </a:rPr>
            <a:t>, all versions of Excel);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Make sure </a:t>
          </a:r>
          <a:r>
            <a:rPr lang="en-US" cap="none" sz="800" b="1" i="0" u="none" baseline="0">
              <a:solidFill>
                <a:srgbClr val="000000"/>
              </a:solidFill>
              <a:latin typeface="Tahoma"/>
              <a:ea typeface="Tahoma"/>
              <a:cs typeface="Tahoma"/>
            </a:rPr>
            <a:t>Analysis ToolPak</a:t>
          </a:r>
          <a:r>
            <a:rPr lang="en-US" cap="none" sz="800" b="0" i="0" u="none" baseline="0">
              <a:solidFill>
                <a:srgbClr val="000000"/>
              </a:solidFill>
              <a:latin typeface="Tahoma"/>
              <a:ea typeface="Tahoma"/>
              <a:cs typeface="Tahoma"/>
            </a:rPr>
            <a:t> and </a:t>
          </a:r>
          <a:r>
            <a:rPr lang="en-US" cap="none" sz="800" b="1" i="0" u="none" baseline="0">
              <a:solidFill>
                <a:srgbClr val="000000"/>
              </a:solidFill>
              <a:latin typeface="Tahoma"/>
              <a:ea typeface="Tahoma"/>
              <a:cs typeface="Tahoma"/>
            </a:rPr>
            <a:t>Analysis ToolPak - VBA</a:t>
          </a:r>
          <a:r>
            <a:rPr lang="en-US" cap="none" sz="800" b="0" i="0" u="none" baseline="0">
              <a:solidFill>
                <a:srgbClr val="000000"/>
              </a:solidFill>
              <a:latin typeface="Tahoma"/>
              <a:ea typeface="Tahoma"/>
              <a:cs typeface="Tahoma"/>
            </a:rPr>
            <a:t> add-ins are both checked.</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76200</xdr:colOff>
      <xdr:row>6</xdr:row>
      <xdr:rowOff>0</xdr:rowOff>
    </xdr:from>
    <xdr:to>
      <xdr:col>18</xdr:col>
      <xdr:colOff>0</xdr:colOff>
      <xdr:row>28</xdr:row>
      <xdr:rowOff>0</xdr:rowOff>
    </xdr:to>
    <xdr:graphicFrame>
      <xdr:nvGraphicFramePr>
        <xdr:cNvPr id="1" name="Chart 1"/>
        <xdr:cNvGraphicFramePr/>
      </xdr:nvGraphicFramePr>
      <xdr:xfrm>
        <a:off x="3867150" y="1038225"/>
        <a:ext cx="6067425" cy="3286125"/>
      </xdr:xfrm>
      <a:graphic>
        <a:graphicData uri="http://schemas.openxmlformats.org/drawingml/2006/chart">
          <c:chart xmlns:c="http://schemas.openxmlformats.org/drawingml/2006/chart" r:id="rId1"/>
        </a:graphicData>
      </a:graphic>
    </xdr:graphicFrame>
    <xdr:clientData/>
  </xdr:twoCellAnchor>
  <xdr:twoCellAnchor>
    <xdr:from>
      <xdr:col>1</xdr:col>
      <xdr:colOff>114300</xdr:colOff>
      <xdr:row>34</xdr:row>
      <xdr:rowOff>85725</xdr:rowOff>
    </xdr:from>
    <xdr:to>
      <xdr:col>6</xdr:col>
      <xdr:colOff>57150</xdr:colOff>
      <xdr:row>36</xdr:row>
      <xdr:rowOff>38100</xdr:rowOff>
    </xdr:to>
    <xdr:sp>
      <xdr:nvSpPr>
        <xdr:cNvPr id="2" name="Text Box 2"/>
        <xdr:cNvSpPr txBox="1">
          <a:spLocks noChangeArrowheads="1"/>
        </xdr:cNvSpPr>
      </xdr:nvSpPr>
      <xdr:spPr>
        <a:xfrm>
          <a:off x="333375" y="5276850"/>
          <a:ext cx="1381125" cy="23812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rPr>
            <a:t>Provides opening balance.</a:t>
          </a:r>
        </a:p>
      </xdr:txBody>
    </xdr:sp>
    <xdr:clientData/>
  </xdr:twoCellAnchor>
  <xdr:twoCellAnchor>
    <xdr:from>
      <xdr:col>3</xdr:col>
      <xdr:colOff>95250</xdr:colOff>
      <xdr:row>45</xdr:row>
      <xdr:rowOff>47625</xdr:rowOff>
    </xdr:from>
    <xdr:to>
      <xdr:col>6</xdr:col>
      <xdr:colOff>476250</xdr:colOff>
      <xdr:row>59</xdr:row>
      <xdr:rowOff>123825</xdr:rowOff>
    </xdr:to>
    <xdr:sp>
      <xdr:nvSpPr>
        <xdr:cNvPr id="3" name="Text Box 2"/>
        <xdr:cNvSpPr txBox="1">
          <a:spLocks noChangeArrowheads="1"/>
        </xdr:cNvSpPr>
      </xdr:nvSpPr>
      <xdr:spPr>
        <a:xfrm>
          <a:off x="752475" y="6810375"/>
          <a:ext cx="1381125" cy="2076450"/>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rPr>
            <a:t>If the particular movement is positive, this takes the previous movement’s cumulative balance; if not, it takes the current movement’s cumulative balance.  In either case, the balance used must be positive.  
This is used as an invisible column to ‘prop up’ the movement that will be displayed.</a:t>
          </a:r>
        </a:p>
      </xdr:txBody>
    </xdr:sp>
    <xdr:clientData/>
  </xdr:twoCellAnchor>
  <xdr:twoCellAnchor>
    <xdr:from>
      <xdr:col>6</xdr:col>
      <xdr:colOff>714375</xdr:colOff>
      <xdr:row>45</xdr:row>
      <xdr:rowOff>47625</xdr:rowOff>
    </xdr:from>
    <xdr:to>
      <xdr:col>8</xdr:col>
      <xdr:colOff>695325</xdr:colOff>
      <xdr:row>59</xdr:row>
      <xdr:rowOff>123825</xdr:rowOff>
    </xdr:to>
    <xdr:sp>
      <xdr:nvSpPr>
        <xdr:cNvPr id="4" name="Text Box 2"/>
        <xdr:cNvSpPr txBox="1">
          <a:spLocks noChangeArrowheads="1"/>
        </xdr:cNvSpPr>
      </xdr:nvSpPr>
      <xdr:spPr>
        <a:xfrm>
          <a:off x="2371725" y="6810375"/>
          <a:ext cx="1381125" cy="2076450"/>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rPr>
            <a:t>If the movement is negative, display as a positive number the value closer to zero of the movement and the last movement’s cumulative balance.
Together with column I, this will ensure a block appearing to go downwards will not go below the x-axis (i.e. a value of zero).</a:t>
          </a:r>
        </a:p>
      </xdr:txBody>
    </xdr:sp>
    <xdr:clientData/>
  </xdr:twoCellAnchor>
  <xdr:twoCellAnchor>
    <xdr:from>
      <xdr:col>9</xdr:col>
      <xdr:colOff>209550</xdr:colOff>
      <xdr:row>45</xdr:row>
      <xdr:rowOff>47625</xdr:rowOff>
    </xdr:from>
    <xdr:to>
      <xdr:col>11</xdr:col>
      <xdr:colOff>123825</xdr:colOff>
      <xdr:row>59</xdr:row>
      <xdr:rowOff>123825</xdr:rowOff>
    </xdr:to>
    <xdr:sp>
      <xdr:nvSpPr>
        <xdr:cNvPr id="5" name="Text Box 2"/>
        <xdr:cNvSpPr txBox="1">
          <a:spLocks noChangeArrowheads="1"/>
        </xdr:cNvSpPr>
      </xdr:nvSpPr>
      <xdr:spPr>
        <a:xfrm>
          <a:off x="4000500" y="6810375"/>
          <a:ext cx="1381125" cy="2076450"/>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rPr>
            <a:t>Similar to column J, if the movement is positive, display as a positive number the smaller of the movement and the current movement’s cumulative balance.
Together with column I, this will ensure a block appearing to go upwards will calculate correctly if the previous cumulative balance was negative.</a:t>
          </a:r>
        </a:p>
      </xdr:txBody>
    </xdr:sp>
    <xdr:clientData/>
  </xdr:twoCellAnchor>
  <xdr:twoCellAnchor>
    <xdr:from>
      <xdr:col>11</xdr:col>
      <xdr:colOff>352425</xdr:colOff>
      <xdr:row>45</xdr:row>
      <xdr:rowOff>47625</xdr:rowOff>
    </xdr:from>
    <xdr:to>
      <xdr:col>13</xdr:col>
      <xdr:colOff>266700</xdr:colOff>
      <xdr:row>59</xdr:row>
      <xdr:rowOff>123825</xdr:rowOff>
    </xdr:to>
    <xdr:sp>
      <xdr:nvSpPr>
        <xdr:cNvPr id="6" name="Text Box 2"/>
        <xdr:cNvSpPr txBox="1">
          <a:spLocks noChangeArrowheads="1"/>
        </xdr:cNvSpPr>
      </xdr:nvSpPr>
      <xdr:spPr>
        <a:xfrm>
          <a:off x="5610225" y="6810375"/>
          <a:ext cx="1381125" cy="2076450"/>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rPr>
            <a:t>Exactly the opposite of column I, if the particular movement is positive, this takes the current movement’s cumulative balance; if not, it takes the previous movement’s cumulative balance.  In either case, the balance used must be positive.  
This is used as an invisible column to ‘prop down’ the movement that will be displayed.</a:t>
          </a:r>
        </a:p>
      </xdr:txBody>
    </xdr:sp>
    <xdr:clientData/>
  </xdr:twoCellAnchor>
  <xdr:twoCellAnchor>
    <xdr:from>
      <xdr:col>13</xdr:col>
      <xdr:colOff>504825</xdr:colOff>
      <xdr:row>45</xdr:row>
      <xdr:rowOff>47625</xdr:rowOff>
    </xdr:from>
    <xdr:to>
      <xdr:col>15</xdr:col>
      <xdr:colOff>533400</xdr:colOff>
      <xdr:row>54</xdr:row>
      <xdr:rowOff>47625</xdr:rowOff>
    </xdr:to>
    <xdr:sp>
      <xdr:nvSpPr>
        <xdr:cNvPr id="7" name="Text Box 2"/>
        <xdr:cNvSpPr txBox="1">
          <a:spLocks noChangeArrowheads="1"/>
        </xdr:cNvSpPr>
      </xdr:nvSpPr>
      <xdr:spPr>
        <a:xfrm>
          <a:off x="7229475" y="6810375"/>
          <a:ext cx="1381125" cy="128587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rPr>
            <a:t>If the movement is negative, this calculates the amount of the movement that should be displayed below the x-axis (the positive amounts were calculated in columns J and K).</a:t>
          </a:r>
        </a:p>
      </xdr:txBody>
    </xdr:sp>
    <xdr:clientData/>
  </xdr:twoCellAnchor>
  <xdr:twoCellAnchor>
    <xdr:from>
      <xdr:col>14</xdr:col>
      <xdr:colOff>514350</xdr:colOff>
      <xdr:row>32</xdr:row>
      <xdr:rowOff>85725</xdr:rowOff>
    </xdr:from>
    <xdr:to>
      <xdr:col>17</xdr:col>
      <xdr:colOff>38100</xdr:colOff>
      <xdr:row>41</xdr:row>
      <xdr:rowOff>85725</xdr:rowOff>
    </xdr:to>
    <xdr:sp>
      <xdr:nvSpPr>
        <xdr:cNvPr id="8" name="Text Box 2"/>
        <xdr:cNvSpPr txBox="1">
          <a:spLocks noChangeArrowheads="1"/>
        </xdr:cNvSpPr>
      </xdr:nvSpPr>
      <xdr:spPr>
        <a:xfrm>
          <a:off x="7972425" y="4991100"/>
          <a:ext cx="1381125" cy="128587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rPr>
            <a:t>Similar to column M.  The distinction in whether the movement is positive or negative is so that positives may be coloured one way and negatives another.</a:t>
          </a:r>
        </a:p>
      </xdr:txBody>
    </xdr:sp>
    <xdr:clientData/>
  </xdr:twoCellAnchor>
  <xdr:twoCellAnchor>
    <xdr:from>
      <xdr:col>4</xdr:col>
      <xdr:colOff>152400</xdr:colOff>
      <xdr:row>32</xdr:row>
      <xdr:rowOff>19050</xdr:rowOff>
    </xdr:from>
    <xdr:to>
      <xdr:col>6</xdr:col>
      <xdr:colOff>219075</xdr:colOff>
      <xdr:row>34</xdr:row>
      <xdr:rowOff>85725</xdr:rowOff>
    </xdr:to>
    <xdr:sp>
      <xdr:nvSpPr>
        <xdr:cNvPr id="9" name="AutoShape 15"/>
        <xdr:cNvSpPr>
          <a:spLocks/>
        </xdr:cNvSpPr>
      </xdr:nvSpPr>
      <xdr:spPr>
        <a:xfrm flipV="1">
          <a:off x="1028700" y="4924425"/>
          <a:ext cx="847725" cy="35242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342900</xdr:colOff>
      <xdr:row>32</xdr:row>
      <xdr:rowOff>19050</xdr:rowOff>
    </xdr:from>
    <xdr:to>
      <xdr:col>7</xdr:col>
      <xdr:colOff>295275</xdr:colOff>
      <xdr:row>37</xdr:row>
      <xdr:rowOff>38100</xdr:rowOff>
    </xdr:to>
    <xdr:sp>
      <xdr:nvSpPr>
        <xdr:cNvPr id="10" name="AutoShape 16"/>
        <xdr:cNvSpPr>
          <a:spLocks/>
        </xdr:cNvSpPr>
      </xdr:nvSpPr>
      <xdr:spPr>
        <a:xfrm flipV="1">
          <a:off x="2000250" y="4924425"/>
          <a:ext cx="704850" cy="73342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352425</xdr:colOff>
      <xdr:row>32</xdr:row>
      <xdr:rowOff>0</xdr:rowOff>
    </xdr:from>
    <xdr:to>
      <xdr:col>8</xdr:col>
      <xdr:colOff>342900</xdr:colOff>
      <xdr:row>45</xdr:row>
      <xdr:rowOff>47625</xdr:rowOff>
    </xdr:to>
    <xdr:sp>
      <xdr:nvSpPr>
        <xdr:cNvPr id="11" name="AutoShape 17"/>
        <xdr:cNvSpPr>
          <a:spLocks/>
        </xdr:cNvSpPr>
      </xdr:nvSpPr>
      <xdr:spPr>
        <a:xfrm flipV="1">
          <a:off x="1447800" y="4905375"/>
          <a:ext cx="1952625" cy="190500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37</xdr:row>
      <xdr:rowOff>38100</xdr:rowOff>
    </xdr:from>
    <xdr:to>
      <xdr:col>7</xdr:col>
      <xdr:colOff>276225</xdr:colOff>
      <xdr:row>38</xdr:row>
      <xdr:rowOff>133350</xdr:rowOff>
    </xdr:to>
    <xdr:sp>
      <xdr:nvSpPr>
        <xdr:cNvPr id="12" name="Text Box 2"/>
        <xdr:cNvSpPr txBox="1">
          <a:spLocks noChangeArrowheads="1"/>
        </xdr:cNvSpPr>
      </xdr:nvSpPr>
      <xdr:spPr>
        <a:xfrm>
          <a:off x="1304925" y="5657850"/>
          <a:ext cx="1381125" cy="23812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rPr>
            <a:t>Provides closing balance.</a:t>
          </a:r>
        </a:p>
      </xdr:txBody>
    </xdr:sp>
    <xdr:clientData/>
  </xdr:twoCellAnchor>
  <xdr:twoCellAnchor>
    <xdr:from>
      <xdr:col>8</xdr:col>
      <xdr:colOff>9525</xdr:colOff>
      <xdr:row>32</xdr:row>
      <xdr:rowOff>9525</xdr:rowOff>
    </xdr:from>
    <xdr:to>
      <xdr:col>9</xdr:col>
      <xdr:colOff>419100</xdr:colOff>
      <xdr:row>45</xdr:row>
      <xdr:rowOff>47625</xdr:rowOff>
    </xdr:to>
    <xdr:sp>
      <xdr:nvSpPr>
        <xdr:cNvPr id="13" name="AutoShape 18"/>
        <xdr:cNvSpPr>
          <a:spLocks/>
        </xdr:cNvSpPr>
      </xdr:nvSpPr>
      <xdr:spPr>
        <a:xfrm flipV="1">
          <a:off x="3067050" y="4914900"/>
          <a:ext cx="1143000" cy="189547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171450</xdr:colOff>
      <xdr:row>32</xdr:row>
      <xdr:rowOff>0</xdr:rowOff>
    </xdr:from>
    <xdr:to>
      <xdr:col>10</xdr:col>
      <xdr:colOff>371475</xdr:colOff>
      <xdr:row>45</xdr:row>
      <xdr:rowOff>47625</xdr:rowOff>
    </xdr:to>
    <xdr:sp>
      <xdr:nvSpPr>
        <xdr:cNvPr id="14" name="AutoShape 19"/>
        <xdr:cNvSpPr>
          <a:spLocks/>
        </xdr:cNvSpPr>
      </xdr:nvSpPr>
      <xdr:spPr>
        <a:xfrm flipV="1">
          <a:off x="4695825" y="4905375"/>
          <a:ext cx="200025" cy="190500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390525</xdr:colOff>
      <xdr:row>32</xdr:row>
      <xdr:rowOff>19050</xdr:rowOff>
    </xdr:from>
    <xdr:to>
      <xdr:col>12</xdr:col>
      <xdr:colOff>314325</xdr:colOff>
      <xdr:row>45</xdr:row>
      <xdr:rowOff>47625</xdr:rowOff>
    </xdr:to>
    <xdr:sp>
      <xdr:nvSpPr>
        <xdr:cNvPr id="15" name="AutoShape 20"/>
        <xdr:cNvSpPr>
          <a:spLocks/>
        </xdr:cNvSpPr>
      </xdr:nvSpPr>
      <xdr:spPr>
        <a:xfrm flipH="1" flipV="1">
          <a:off x="5648325" y="4924425"/>
          <a:ext cx="657225" cy="188595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419100</xdr:colOff>
      <xdr:row>32</xdr:row>
      <xdr:rowOff>9525</xdr:rowOff>
    </xdr:from>
    <xdr:to>
      <xdr:col>14</xdr:col>
      <xdr:colOff>466725</xdr:colOff>
      <xdr:row>45</xdr:row>
      <xdr:rowOff>47625</xdr:rowOff>
    </xdr:to>
    <xdr:sp>
      <xdr:nvSpPr>
        <xdr:cNvPr id="16" name="AutoShape 21"/>
        <xdr:cNvSpPr>
          <a:spLocks/>
        </xdr:cNvSpPr>
      </xdr:nvSpPr>
      <xdr:spPr>
        <a:xfrm flipH="1" flipV="1">
          <a:off x="6410325" y="4914900"/>
          <a:ext cx="1514475" cy="189547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390525</xdr:colOff>
      <xdr:row>32</xdr:row>
      <xdr:rowOff>19050</xdr:rowOff>
    </xdr:from>
    <xdr:to>
      <xdr:col>14</xdr:col>
      <xdr:colOff>514350</xdr:colOff>
      <xdr:row>37</xdr:row>
      <xdr:rowOff>19050</xdr:rowOff>
    </xdr:to>
    <xdr:sp>
      <xdr:nvSpPr>
        <xdr:cNvPr id="17" name="AutoShape 22"/>
        <xdr:cNvSpPr>
          <a:spLocks/>
        </xdr:cNvSpPr>
      </xdr:nvSpPr>
      <xdr:spPr>
        <a:xfrm flipH="1" flipV="1">
          <a:off x="7115175" y="4924425"/>
          <a:ext cx="857250" cy="71437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iam.bastick@sumproduct.com" TargetMode="External" /><Relationship Id="rId2" Type="http://schemas.openxmlformats.org/officeDocument/2006/relationships/hyperlink" Target="http://www.sumproduct.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25"/>
  <sheetViews>
    <sheetView showGridLines="0" tabSelected="1" zoomScalePageLayoutView="0" workbookViewId="0" topLeftCell="A1">
      <selection activeCell="A1" sqref="A1"/>
    </sheetView>
  </sheetViews>
  <sheetFormatPr defaultColWidth="10.83203125" defaultRowHeight="11.25"/>
  <cols>
    <col min="3" max="4" width="3.83203125" style="0" customWidth="1"/>
  </cols>
  <sheetData>
    <row r="1" ht="11.25">
      <c r="A1" s="6" t="s">
        <v>2</v>
      </c>
    </row>
    <row r="9" ht="18">
      <c r="C9" s="2" t="s">
        <v>158</v>
      </c>
    </row>
    <row r="10" ht="15.75">
      <c r="C10" s="1" t="s">
        <v>159</v>
      </c>
    </row>
    <row r="11" spans="3:6" ht="11.25">
      <c r="C11" s="68" t="s">
        <v>3</v>
      </c>
      <c r="D11" s="68"/>
      <c r="E11" s="68"/>
      <c r="F11" s="68"/>
    </row>
    <row r="19" ht="11.25">
      <c r="C19" s="3" t="s">
        <v>0</v>
      </c>
    </row>
    <row r="21" ht="11.25">
      <c r="C21" s="3" t="s">
        <v>1</v>
      </c>
    </row>
    <row r="22" ht="11.25">
      <c r="C22" s="60" t="s">
        <v>162</v>
      </c>
    </row>
    <row r="24" spans="3:9" ht="11.25">
      <c r="C24" s="60" t="s">
        <v>155</v>
      </c>
      <c r="G24" s="68" t="s">
        <v>160</v>
      </c>
      <c r="H24" s="68"/>
      <c r="I24" s="68"/>
    </row>
    <row r="25" spans="3:9" ht="11.25">
      <c r="C25" s="60" t="s">
        <v>156</v>
      </c>
      <c r="G25" s="68" t="s">
        <v>161</v>
      </c>
      <c r="H25" s="68"/>
      <c r="I25" s="68"/>
    </row>
  </sheetData>
  <sheetProtection/>
  <mergeCells count="3">
    <mergeCell ref="G25:I25"/>
    <mergeCell ref="C11:F11"/>
    <mergeCell ref="G24:I24"/>
  </mergeCells>
  <hyperlinks>
    <hyperlink ref="G24" r:id="rId1" display="liam.bastick@sumproduct.com"/>
    <hyperlink ref="G25" r:id="rId2" display="www.sumproduct.com"/>
    <hyperlink ref="C11" location="HL_Home" tooltip="Go to Table of Contents" display="HL_Home"/>
  </hyperlinks>
  <printOptions/>
  <pageMargins left="0.393700787401575" right="0.393700787401575" top="0.5905511811023625" bottom="0.9842519685039375" header="0" footer="0.3149606299212597"/>
  <pageSetup fitToHeight="1" fitToWidth="1" horizontalDpi="200" verticalDpi="200" orientation="landscape" paperSize="9" r:id="rId4"/>
  <drawing r:id="rId3"/>
</worksheet>
</file>

<file path=xl/worksheets/sheet2.xml><?xml version="1.0" encoding="utf-8"?>
<worksheet xmlns="http://schemas.openxmlformats.org/spreadsheetml/2006/main" xmlns:r="http://schemas.openxmlformats.org/officeDocument/2006/relationships">
  <dimension ref="A1:Q11"/>
  <sheetViews>
    <sheetView showGridLines="0" zoomScalePageLayoutView="0" workbookViewId="0" topLeftCell="A1">
      <pane xSplit="1" ySplit="6" topLeftCell="B7" activePane="bottomRight" state="frozen"/>
      <selection pane="topLeft" activeCell="A1" sqref="A1"/>
      <selection pane="topRight" activeCell="A1" sqref="A1"/>
      <selection pane="bottomLeft" activeCell="A1" sqref="A1"/>
      <selection pane="bottomRight" activeCell="A1" sqref="A1"/>
    </sheetView>
  </sheetViews>
  <sheetFormatPr defaultColWidth="10.83203125" defaultRowHeight="11.25" outlineLevelRow="1"/>
  <cols>
    <col min="1" max="2" width="3.83203125" style="0" customWidth="1"/>
    <col min="3" max="5" width="0" style="0" hidden="1" customWidth="1"/>
    <col min="6" max="6" width="2.66015625" style="0" customWidth="1"/>
    <col min="7" max="7" width="0" style="0" hidden="1" customWidth="1"/>
    <col min="17" max="17" width="9.33203125" style="0" customWidth="1"/>
  </cols>
  <sheetData>
    <row r="1" spans="1:2" ht="18">
      <c r="A1" s="6" t="s">
        <v>8</v>
      </c>
      <c r="B1" s="10" t="s">
        <v>4</v>
      </c>
    </row>
    <row r="2" ht="15.75">
      <c r="B2" s="5" t="str">
        <f>Model_Name</f>
        <v>Waterfall Chart Example</v>
      </c>
    </row>
    <row r="3" spans="2:9" ht="11.25">
      <c r="B3" s="68" t="s">
        <v>5</v>
      </c>
      <c r="C3" s="68"/>
      <c r="D3" s="68"/>
      <c r="E3" s="68"/>
      <c r="F3" s="68"/>
      <c r="G3" s="68"/>
      <c r="H3" s="68"/>
      <c r="I3" s="68"/>
    </row>
    <row r="6" spans="1:17" s="51" customFormat="1" ht="12.75">
      <c r="A6" s="50" t="s">
        <v>6</v>
      </c>
      <c r="B6" s="52" t="s">
        <v>7</v>
      </c>
      <c r="C6" s="46"/>
      <c r="D6" s="46"/>
      <c r="E6" s="46"/>
      <c r="F6" s="46"/>
      <c r="G6" s="46"/>
      <c r="H6" s="46"/>
      <c r="I6" s="46"/>
      <c r="J6" s="46"/>
      <c r="K6" s="46"/>
      <c r="L6" s="46"/>
      <c r="M6" s="46"/>
      <c r="N6" s="46"/>
      <c r="O6" s="46"/>
      <c r="P6" s="46"/>
      <c r="Q6" s="53" t="s">
        <v>152</v>
      </c>
    </row>
    <row r="7" ht="11.25">
      <c r="B7" s="7"/>
    </row>
    <row r="8" spans="2:17" ht="18.75" customHeight="1">
      <c r="B8" s="69">
        <v>1</v>
      </c>
      <c r="C8" s="69"/>
      <c r="D8" s="70" t="str">
        <f>Assumptions_SC!C9</f>
        <v>Waterfall Chart Example</v>
      </c>
      <c r="E8" s="70"/>
      <c r="F8" s="70"/>
      <c r="G8" s="70"/>
      <c r="H8" s="70"/>
      <c r="I8" s="70"/>
      <c r="J8" s="70"/>
      <c r="K8" s="70"/>
      <c r="L8" s="70"/>
      <c r="M8" s="70"/>
      <c r="N8" s="70"/>
      <c r="O8" s="70"/>
      <c r="P8" s="70"/>
      <c r="Q8" s="61">
        <v>3</v>
      </c>
    </row>
    <row r="9" spans="6:17" s="54" customFormat="1" ht="11.25" outlineLevel="1">
      <c r="F9" s="71" t="s">
        <v>149</v>
      </c>
      <c r="G9" s="71"/>
      <c r="H9" s="68" t="str">
        <f>Waterfall_Chart_BA!B1</f>
        <v>Waterfall Chart Example - Walkthrough</v>
      </c>
      <c r="I9" s="68"/>
      <c r="J9" s="68"/>
      <c r="K9" s="68"/>
      <c r="L9" s="68"/>
      <c r="M9" s="68"/>
      <c r="N9" s="68"/>
      <c r="O9" s="68"/>
      <c r="P9" s="58"/>
      <c r="Q9" s="55">
        <v>4</v>
      </c>
    </row>
    <row r="11" spans="2:17" ht="12">
      <c r="B11" s="59" t="s">
        <v>153</v>
      </c>
      <c r="Q11" s="56">
        <v>4</v>
      </c>
    </row>
  </sheetData>
  <sheetProtection/>
  <mergeCells count="6">
    <mergeCell ref="B3:I3"/>
    <mergeCell ref="H9:K9"/>
    <mergeCell ref="L9:O9"/>
    <mergeCell ref="B8:C8"/>
    <mergeCell ref="D8:P8"/>
    <mergeCell ref="F9:G9"/>
  </mergeCells>
  <hyperlinks>
    <hyperlink ref="B8" location="'Assumptions_SC'!A1" tooltip="Go to Pivot Table Example" display="'Assumptions_SC'!A1"/>
    <hyperlink ref="D8" location="'Assumptions_SC'!A1" tooltip="Go to Pivot Table Example" display="'Assumptions_SC'!A1"/>
    <hyperlink ref="F9" location="'Pivot_Table_Before_Example_BA'!A1" tooltip="Go to Pivot Table Example - BEFORE" display="'Pivot_Table_Before_Example_BA'!A1"/>
    <hyperlink ref="H9" location="'Pivot_Table_Before_Example_BA'!A1" tooltip="Go to Pivot Table Example - BEFORE" display="'Pivot_Table_Before_Example_BA'!A1"/>
    <hyperlink ref="Q8" location="'Assumptions_SC'!A1" tooltip="Go to Pivot Table Example" display="'Assumptions_SC'!A1"/>
    <hyperlink ref="Q9" location="'Pivot_Table_Before_Example_BA'!A1" tooltip="Go to Pivot Table Example - BEFORE" display="'Pivot_Table_Before_Example_BA'!A1"/>
    <hyperlink ref="A6" location="$B$7" tooltip="Go to Top of Sheet" display="$B$7"/>
    <hyperlink ref="B3" location="'GC'!A1" tooltip="Go to Cover Sheet" display="'GC'!A1"/>
    <hyperlink ref="H9:P9" location="Waterfall_Chart_BA!A1" tooltip="Go to Waterfall Chart Example - Walkthrough" display="Waterfall_Chart_BA!A1"/>
    <hyperlink ref="D8:P8" location="Assumptions_SC!A1" tooltip="Go to Waterfall Chart Example" display="Assumptions_SC!A1"/>
  </hyperlinks>
  <printOptions/>
  <pageMargins left="0.393700787401575" right="0.393700787401575" top="0.5905511811023625" bottom="0.9842519685039375" header="0" footer="0.3149606299212597"/>
  <pageSetup horizontalDpi="200" verticalDpi="2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F20"/>
  <sheetViews>
    <sheetView showGridLines="0" zoomScalePageLayoutView="0" workbookViewId="0" topLeftCell="A1">
      <selection activeCell="A1" sqref="A1"/>
    </sheetView>
  </sheetViews>
  <sheetFormatPr defaultColWidth="10.83203125" defaultRowHeight="11.25"/>
  <cols>
    <col min="3" max="4" width="3.83203125" style="0" customWidth="1"/>
  </cols>
  <sheetData>
    <row r="1" ht="11.25">
      <c r="A1" s="6" t="s">
        <v>134</v>
      </c>
    </row>
    <row r="9" ht="18">
      <c r="C9" s="2" t="s">
        <v>159</v>
      </c>
    </row>
    <row r="10" ht="16.5">
      <c r="C10" s="34" t="s">
        <v>157</v>
      </c>
    </row>
    <row r="11" ht="15.75">
      <c r="C11" s="5" t="str">
        <f>Model_Name</f>
        <v>Waterfall Chart Example</v>
      </c>
    </row>
    <row r="12" spans="3:6" ht="11.25">
      <c r="C12" s="68" t="s">
        <v>3</v>
      </c>
      <c r="D12" s="68"/>
      <c r="E12" s="68"/>
      <c r="F12" s="68"/>
    </row>
    <row r="13" spans="3:4" ht="12.75">
      <c r="C13" s="11" t="s">
        <v>10</v>
      </c>
      <c r="D13" s="12" t="s">
        <v>11</v>
      </c>
    </row>
    <row r="17" ht="11.25">
      <c r="C17" s="3" t="s">
        <v>130</v>
      </c>
    </row>
    <row r="18" ht="11.25">
      <c r="C18" s="4" t="s">
        <v>163</v>
      </c>
    </row>
    <row r="19" ht="11.25">
      <c r="C19" s="4"/>
    </row>
    <row r="20" ht="11.25">
      <c r="C20" s="4"/>
    </row>
  </sheetData>
  <sheetProtection/>
  <mergeCells count="1">
    <mergeCell ref="C12:F12"/>
  </mergeCells>
  <hyperlinks>
    <hyperlink ref="C12" location="HL_Home" tooltip="Go to Table of Contents" display="HL_Home"/>
    <hyperlink ref="C13" location="'Contents'!A1" tooltip="Go to Previous Sheet" display="'Contents'!A1"/>
    <hyperlink ref="D13" location="'Pivot_Table_Before_Example_BA'!A1" tooltip="Go to Next Sheet" display="'Pivot_Table_Before_Example_BA'!A1"/>
  </hyperlinks>
  <printOptions/>
  <pageMargins left="0.393700787401575" right="0.393700787401575" top="0.5905511811023625" bottom="0.9842519685039375" header="0" footer="0.3149606299212597"/>
  <pageSetup fitToHeight="1" fitToWidth="1" horizontalDpi="200" verticalDpi="200" orientation="landscape" paperSize="9" r:id="rId1"/>
  <headerFooter alignWithMargins="0">
    <oddFooter>&amp;L&amp;"Arial,Bold"&amp;7&amp;F
&amp;A
Printed: &amp;T on &amp;D&amp;C&amp;"Arial,Bold"&amp;10Page &amp;P of &amp;N&amp;RSumProduct Pty Ltd</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24"/>
  <sheetViews>
    <sheetView showGridLines="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B1" sqref="B1"/>
    </sheetView>
  </sheetViews>
  <sheetFormatPr defaultColWidth="10.83203125" defaultRowHeight="11.25"/>
  <cols>
    <col min="1" max="5" width="3.83203125" style="16" customWidth="1"/>
    <col min="6" max="7" width="10.83203125" style="16" customWidth="1"/>
    <col min="8" max="9" width="20.83203125" style="16" customWidth="1"/>
    <col min="10" max="16384" width="10.83203125" style="16" customWidth="1"/>
  </cols>
  <sheetData>
    <row r="1" spans="1:2" ht="18">
      <c r="A1" s="35" t="s">
        <v>129</v>
      </c>
      <c r="B1" s="18" t="s">
        <v>116</v>
      </c>
    </row>
    <row r="2" ht="15.75">
      <c r="B2" s="17" t="str">
        <f>Model_Name</f>
        <v>Waterfall Chart Example</v>
      </c>
    </row>
    <row r="3" spans="2:6" ht="11.25">
      <c r="B3" s="72" t="s">
        <v>3</v>
      </c>
      <c r="C3" s="72"/>
      <c r="D3" s="72"/>
      <c r="E3" s="72"/>
      <c r="F3" s="72"/>
    </row>
    <row r="4" spans="1:6" ht="12.75">
      <c r="A4" s="20" t="s">
        <v>6</v>
      </c>
      <c r="B4" s="21" t="s">
        <v>10</v>
      </c>
      <c r="C4" s="22" t="s">
        <v>11</v>
      </c>
      <c r="F4" s="23"/>
    </row>
    <row r="5" ht="11.25">
      <c r="B5" s="19"/>
    </row>
    <row r="7" ht="12.75">
      <c r="B7" s="24" t="s">
        <v>116</v>
      </c>
    </row>
    <row r="9" spans="3:8" ht="11.25">
      <c r="C9" s="25" t="s">
        <v>117</v>
      </c>
      <c r="H9" s="26" t="s">
        <v>125</v>
      </c>
    </row>
    <row r="10" spans="3:8" ht="15.75" customHeight="1">
      <c r="C10" s="25" t="s">
        <v>58</v>
      </c>
      <c r="H10" s="27">
        <v>1</v>
      </c>
    </row>
    <row r="11" spans="3:8" ht="15.75" customHeight="1" thickBot="1">
      <c r="C11" s="25" t="s">
        <v>118</v>
      </c>
      <c r="H11" s="27">
        <v>12</v>
      </c>
    </row>
    <row r="12" spans="3:8" ht="12" thickBot="1">
      <c r="C12" s="25" t="s">
        <v>119</v>
      </c>
      <c r="H12" s="28">
        <v>38718</v>
      </c>
    </row>
    <row r="13" spans="3:8" ht="11.25">
      <c r="C13" s="25" t="s">
        <v>120</v>
      </c>
      <c r="H13" s="29">
        <v>20</v>
      </c>
    </row>
    <row r="14" spans="3:8" ht="11.25">
      <c r="C14" s="25" t="s">
        <v>121</v>
      </c>
      <c r="H14" s="30" t="str">
        <f>INDEX(LU_Mths,MONTH(Model_Start_Date)+MOD(DD_Fin_YE_Mth-MONTH(Model_Start_Date),CHOOSE(DD_Model_Per_Type,Mths_In_Yr,Mths_In_Half_Yr,Mths_In_Qtr,1))-(MONTH(Model_Start_Date)+MOD(DD_Fin_YE_Mth-MONTH(Model_Start_Date),CHOOSE(DD_Model_Per_Type,Mths_In_Yr,Mths_In_Half_Yr,Mths_In_Qtr,1))&gt;Mths_In_Yr)*Mths_In_Yr)</f>
        <v>December</v>
      </c>
    </row>
    <row r="15" spans="3:8" ht="11.25">
      <c r="C15" s="25" t="s">
        <v>122</v>
      </c>
      <c r="H15" s="31">
        <f>EOMONTH(DATE(YEAR(Model_Start_Date)+1*(MONTH(Model_Start_Date)&gt;MATCH(Per_1_End_Mth,LU_Mths,0)),MATCH(Per_1_End_Mth,LU_Mths,0),1),0)</f>
        <v>39082</v>
      </c>
    </row>
    <row r="16" spans="3:8" ht="11.25">
      <c r="C16" s="25" t="s">
        <v>123</v>
      </c>
      <c r="H16" s="32" t="str">
        <f>CHOOSE(DD_Model_Per_Type,Yr_Name,IF(MONTH(Per_1_End_Date)=DD_Fin_YE_Mth,Half_2,Half_1),IF(MONTH(Per_1_End_Date)=DD_Fin_YE_Mth,Qtr_4,IF(ABS(MONTH(Per_1_End_Date)-DD_Fin_YE_Mth)=Mths_In_Half_Yr,Qtr_2,IF(OR(MONTH(Per_1_End_Date)-DD_Fin_YE_Mth=-Mths_In_Qtr,MONTH(Per_1_End_Date)-DD_Fin_YE_Mth=3*Mths_In_Qtr),Qtr_3,Qtr_1))),"M"&amp;MONTH(Per_1_End_Date)-DD_Fin_YE_Mth+(DD_Fin_YE_Mth&gt;=MONTH(Per_1_End_Date))*Mths_In_Yr)</f>
        <v>Year</v>
      </c>
    </row>
    <row r="17" spans="3:8" ht="15.75" customHeight="1">
      <c r="C17" s="25" t="s">
        <v>124</v>
      </c>
      <c r="H17" s="27">
        <v>2</v>
      </c>
    </row>
    <row r="18" ht="11.25"/>
    <row r="20" ht="11.25">
      <c r="B20" s="25" t="s">
        <v>126</v>
      </c>
    </row>
    <row r="21" spans="2:11" ht="11.25">
      <c r="B21" s="33">
        <v>1</v>
      </c>
      <c r="C21" s="73" t="s">
        <v>127</v>
      </c>
      <c r="D21" s="73"/>
      <c r="E21" s="73"/>
      <c r="F21" s="73"/>
      <c r="G21" s="73"/>
      <c r="H21" s="73"/>
      <c r="I21" s="73"/>
      <c r="J21" s="73"/>
      <c r="K21" s="73"/>
    </row>
    <row r="22" spans="3:11" ht="11.25">
      <c r="C22" s="73"/>
      <c r="D22" s="73"/>
      <c r="E22" s="73"/>
      <c r="F22" s="73"/>
      <c r="G22" s="73"/>
      <c r="H22" s="73"/>
      <c r="I22" s="73"/>
      <c r="J22" s="73"/>
      <c r="K22" s="73"/>
    </row>
    <row r="23" spans="2:11" ht="11.25">
      <c r="B23" s="33">
        <v>2</v>
      </c>
      <c r="C23" s="73" t="s">
        <v>128</v>
      </c>
      <c r="D23" s="73"/>
      <c r="E23" s="73"/>
      <c r="F23" s="73"/>
      <c r="G23" s="73"/>
      <c r="H23" s="73"/>
      <c r="I23" s="73"/>
      <c r="J23" s="73"/>
      <c r="K23" s="73"/>
    </row>
    <row r="24" spans="3:11" ht="11.25">
      <c r="C24" s="73"/>
      <c r="D24" s="73"/>
      <c r="E24" s="73"/>
      <c r="F24" s="73"/>
      <c r="G24" s="73"/>
      <c r="H24" s="73"/>
      <c r="I24" s="73"/>
      <c r="J24" s="73"/>
      <c r="K24" s="73"/>
    </row>
  </sheetData>
  <sheetProtection/>
  <mergeCells count="3">
    <mergeCell ref="B3:F3"/>
    <mergeCell ref="C21:K22"/>
    <mergeCell ref="C23:K24"/>
  </mergeCells>
  <dataValidations count="5">
    <dataValidation type="whole" showErrorMessage="1" errorTitle="Drop Down Box Cell Link" error="The value in a drop down box cell link must be a whole number within the control's lookup range rows." sqref="H10">
      <formula1>1</formula1>
      <formula2>ROWS(LU_Pers)</formula2>
    </dataValidation>
    <dataValidation type="whole" showErrorMessage="1" errorTitle="Drop Down Box Cell Link" error="The value in a drop down box cell link must be a whole number within the control's lookup range rows." sqref="H11">
      <formula1>1</formula1>
      <formula2>ROWS(LU_Mths)</formula2>
    </dataValidation>
    <dataValidation type="date" showInputMessage="1" showErrorMessage="1" promptTitle="Model Start Date" prompt="Enter the Model Start Date assumption here." errorTitle="Model Start Date" error="The entered Model Start Date assumption must be a valid date. For assistance, search for &quot;Date&quot; in Excel Help." sqref="H12">
      <formula1>1</formula1>
      <formula2>2862773</formula2>
    </dataValidation>
    <dataValidation type="whole" showErrorMessage="1" errorTitle="Forecast Periods" error="The entered number of Forecast Periods must be a whole number between 1 and 249." sqref="H13">
      <formula1>1</formula1>
      <formula2>249</formula2>
    </dataValidation>
    <dataValidation type="whole" showErrorMessage="1" errorTitle="Drop Down Box Cell Link" error="The value in a drop down box cell link must be a whole number within the control's lookup range rows." sqref="H17">
      <formula1>1</formula1>
      <formula2>ROWS(LU_Denom)</formula2>
    </dataValidation>
  </dataValidations>
  <hyperlinks>
    <hyperlink ref="B3" location="HL_Home" tooltip="Go to Table of Contents" display="HL_Home"/>
    <hyperlink ref="A4" location="$B$5" tooltip="Go to Top of Sheet" display="$B$5"/>
    <hyperlink ref="B4" location="Assumptions_SC!A1" tooltip="Go to Previous Sheet" display="Assumptions_SC!A1"/>
    <hyperlink ref="C4" location="Output_SC!A1" tooltip="Go to Next Sheet" display="Output_SC!A1"/>
  </hyperlinks>
  <printOptions/>
  <pageMargins left="0.393700787401575" right="0.393700787401575" top="0.5905511811023625" bottom="0.9842519685039375" header="0" footer="0.3149606299212597"/>
  <pageSetup fitToHeight="1" fitToWidth="1" horizontalDpi="200" verticalDpi="200" orientation="landscape" paperSize="9" scale="91" r:id="rId2"/>
  <headerFooter alignWithMargins="0">
    <oddFooter>&amp;L&amp;"Arial,Bold"&amp;7&amp;F
&amp;A
Printed: &amp;T on &amp;D&amp;C&amp;"Arial,Bold"&amp;10Page &amp;P of &amp;N</oddFooter>
  </headerFooter>
  <legacyDrawing r:id="rId1"/>
</worksheet>
</file>

<file path=xl/worksheets/sheet5.xml><?xml version="1.0" encoding="utf-8"?>
<worksheet xmlns="http://schemas.openxmlformats.org/spreadsheetml/2006/main" xmlns:r="http://schemas.openxmlformats.org/officeDocument/2006/relationships">
  <dimension ref="A1:N44"/>
  <sheetViews>
    <sheetView showGridLines="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10.83203125" defaultRowHeight="11.25" outlineLevelRow="1"/>
  <cols>
    <col min="1" max="5" width="3.83203125" style="16" customWidth="1"/>
    <col min="6" max="6" width="9.83203125" style="16" bestFit="1" customWidth="1"/>
    <col min="7" max="7" width="13.16015625" style="16" bestFit="1" customWidth="1"/>
    <col min="8" max="8" width="11.33203125" style="16" bestFit="1" customWidth="1"/>
    <col min="9" max="14" width="12.83203125" style="16" customWidth="1"/>
    <col min="15" max="16384" width="10.83203125" style="16" customWidth="1"/>
  </cols>
  <sheetData>
    <row r="1" spans="1:2" ht="18">
      <c r="A1" s="35" t="s">
        <v>154</v>
      </c>
      <c r="B1" s="18" t="s">
        <v>164</v>
      </c>
    </row>
    <row r="2" ht="15.75">
      <c r="B2" s="17" t="str">
        <f>Model_Name</f>
        <v>Waterfall Chart Example</v>
      </c>
    </row>
    <row r="3" spans="2:6" ht="11.25">
      <c r="B3" s="72" t="s">
        <v>3</v>
      </c>
      <c r="C3" s="72"/>
      <c r="D3" s="72"/>
      <c r="E3" s="72"/>
      <c r="F3" s="72"/>
    </row>
    <row r="4" spans="1:6" ht="12.75">
      <c r="A4" s="20" t="s">
        <v>6</v>
      </c>
      <c r="B4" s="21" t="s">
        <v>10</v>
      </c>
      <c r="C4" s="22" t="s">
        <v>11</v>
      </c>
      <c r="F4" s="23"/>
    </row>
    <row r="5" ht="11.25">
      <c r="B5" s="19"/>
    </row>
    <row r="6" ht="12.75">
      <c r="B6" s="63" t="str">
        <f>B1</f>
        <v>Waterfall Chart Example - Walkthrough</v>
      </c>
    </row>
    <row r="8" ht="12">
      <c r="C8" s="62" t="s">
        <v>165</v>
      </c>
    </row>
    <row r="9" ht="12">
      <c r="C9" s="62"/>
    </row>
    <row r="10" spans="7:8" ht="12" thickBot="1">
      <c r="G10" s="66" t="s">
        <v>170</v>
      </c>
      <c r="H10" s="66" t="s">
        <v>168</v>
      </c>
    </row>
    <row r="11" spans="4:8" ht="12" thickBot="1">
      <c r="D11" s="74" t="s">
        <v>166</v>
      </c>
      <c r="E11" s="75"/>
      <c r="F11" s="75"/>
      <c r="G11" s="64">
        <v>1000</v>
      </c>
      <c r="H11" s="67">
        <f>N(H10)+G11</f>
        <v>1000</v>
      </c>
    </row>
    <row r="12" spans="4:8" ht="12" thickBot="1">
      <c r="D12" s="76" t="s">
        <v>179</v>
      </c>
      <c r="E12" s="77"/>
      <c r="F12" s="77"/>
      <c r="G12" s="57">
        <v>53.17</v>
      </c>
      <c r="H12" s="67">
        <f aca="true" t="shared" si="0" ref="H12:H21">N(H11)+G12</f>
        <v>1053.17</v>
      </c>
    </row>
    <row r="13" spans="4:8" ht="12" thickBot="1">
      <c r="D13" s="76" t="s">
        <v>180</v>
      </c>
      <c r="E13" s="77"/>
      <c r="F13" s="77"/>
      <c r="G13" s="57">
        <v>72.12</v>
      </c>
      <c r="H13" s="67">
        <f t="shared" si="0"/>
        <v>1125.29</v>
      </c>
    </row>
    <row r="14" spans="4:8" ht="12" thickBot="1">
      <c r="D14" s="76" t="s">
        <v>181</v>
      </c>
      <c r="E14" s="77"/>
      <c r="F14" s="77"/>
      <c r="G14" s="57">
        <v>85.16</v>
      </c>
      <c r="H14" s="67">
        <f t="shared" si="0"/>
        <v>1210.45</v>
      </c>
    </row>
    <row r="15" spans="4:8" ht="12" thickBot="1">
      <c r="D15" s="76" t="s">
        <v>182</v>
      </c>
      <c r="E15" s="77"/>
      <c r="F15" s="77"/>
      <c r="G15" s="57">
        <v>-775.42</v>
      </c>
      <c r="H15" s="67">
        <f t="shared" si="0"/>
        <v>435.0300000000001</v>
      </c>
    </row>
    <row r="16" spans="4:8" ht="12" thickBot="1">
      <c r="D16" s="76" t="s">
        <v>183</v>
      </c>
      <c r="E16" s="77"/>
      <c r="F16" s="77"/>
      <c r="G16" s="57">
        <v>-853.16</v>
      </c>
      <c r="H16" s="67">
        <f t="shared" si="0"/>
        <v>-418.1299999999999</v>
      </c>
    </row>
    <row r="17" spans="4:8" ht="12" thickBot="1">
      <c r="D17" s="76" t="s">
        <v>184</v>
      </c>
      <c r="E17" s="77"/>
      <c r="F17" s="77"/>
      <c r="G17" s="57">
        <v>28.33</v>
      </c>
      <c r="H17" s="67">
        <f t="shared" si="0"/>
        <v>-389.7999999999999</v>
      </c>
    </row>
    <row r="18" spans="4:8" ht="12" thickBot="1">
      <c r="D18" s="76" t="s">
        <v>185</v>
      </c>
      <c r="E18" s="77"/>
      <c r="F18" s="77"/>
      <c r="G18" s="57">
        <v>977.42</v>
      </c>
      <c r="H18" s="67">
        <f t="shared" si="0"/>
        <v>587.6200000000001</v>
      </c>
    </row>
    <row r="19" spans="4:8" ht="12" thickBot="1">
      <c r="D19" s="76" t="s">
        <v>186</v>
      </c>
      <c r="E19" s="77"/>
      <c r="F19" s="77"/>
      <c r="G19" s="57">
        <v>46.14</v>
      </c>
      <c r="H19" s="67">
        <f t="shared" si="0"/>
        <v>633.7600000000001</v>
      </c>
    </row>
    <row r="20" spans="4:8" ht="12" thickBot="1">
      <c r="D20" s="76" t="s">
        <v>187</v>
      </c>
      <c r="E20" s="77"/>
      <c r="F20" s="77"/>
      <c r="G20" s="57">
        <v>81.12</v>
      </c>
      <c r="H20" s="67">
        <f t="shared" si="0"/>
        <v>714.8800000000001</v>
      </c>
    </row>
    <row r="21" spans="4:8" ht="12" thickBot="1">
      <c r="D21" s="76" t="s">
        <v>188</v>
      </c>
      <c r="E21" s="77"/>
      <c r="F21" s="77"/>
      <c r="G21" s="57">
        <v>12.44</v>
      </c>
      <c r="H21" s="67">
        <f t="shared" si="0"/>
        <v>727.3200000000002</v>
      </c>
    </row>
    <row r="22" spans="4:7" ht="12" thickBot="1">
      <c r="D22" s="74" t="s">
        <v>167</v>
      </c>
      <c r="E22" s="75"/>
      <c r="F22" s="75"/>
      <c r="G22" s="65">
        <f>SUM(G11:G21)</f>
        <v>727.3200000000002</v>
      </c>
    </row>
    <row r="30" ht="12" outlineLevel="1">
      <c r="C30" s="62" t="s">
        <v>169</v>
      </c>
    </row>
    <row r="31" ht="11.25" outlineLevel="1"/>
    <row r="32" spans="7:14" ht="11.25" outlineLevel="1">
      <c r="G32" s="66" t="s">
        <v>171</v>
      </c>
      <c r="H32" s="66" t="s">
        <v>172</v>
      </c>
      <c r="I32" s="66" t="s">
        <v>173</v>
      </c>
      <c r="J32" s="66" t="s">
        <v>175</v>
      </c>
      <c r="K32" s="66" t="s">
        <v>176</v>
      </c>
      <c r="L32" s="66" t="s">
        <v>174</v>
      </c>
      <c r="M32" s="66" t="s">
        <v>177</v>
      </c>
      <c r="N32" s="66" t="s">
        <v>178</v>
      </c>
    </row>
    <row r="33" spans="4:7" ht="11.25" outlineLevel="1">
      <c r="D33" s="79" t="str">
        <f>D11</f>
        <v>Opening Balance</v>
      </c>
      <c r="E33" s="79"/>
      <c r="F33" s="79"/>
      <c r="G33" s="65">
        <f>G11</f>
        <v>1000</v>
      </c>
    </row>
    <row r="34" spans="4:14" ht="11.25" outlineLevel="1">
      <c r="D34" s="78" t="str">
        <f aca="true" t="shared" si="1" ref="D34:D44">D12</f>
        <v>Mvmt 1</v>
      </c>
      <c r="E34" s="78"/>
      <c r="F34" s="78"/>
      <c r="I34" s="67">
        <f>IF(G12&gt;0,MAX(H11,),MAX(H12,))</f>
        <v>1000</v>
      </c>
      <c r="J34" s="67">
        <f>IF(G12&lt;0,-MAX(G12,-MAX(H11,)),)</f>
        <v>0</v>
      </c>
      <c r="K34" s="67">
        <f>IF(G12&gt;0,MIN(G12,MAX(H12,)),)</f>
        <v>53.17</v>
      </c>
      <c r="L34" s="67">
        <f>IF(G12&gt;0,MIN(H12,),MIN(H11,))</f>
        <v>0</v>
      </c>
      <c r="M34" s="67">
        <f aca="true" t="shared" si="2" ref="M34:M43">IF(G12&lt;0,SUM(J34:K34)-ABS(G12),)</f>
        <v>0</v>
      </c>
      <c r="N34" s="67">
        <f aca="true" t="shared" si="3" ref="N34:N43">IF(G12&gt;0,SUM(J34:K34)-ABS(G12),)</f>
        <v>0</v>
      </c>
    </row>
    <row r="35" spans="4:14" ht="11.25" outlineLevel="1">
      <c r="D35" s="78" t="str">
        <f t="shared" si="1"/>
        <v>Mvmt 2</v>
      </c>
      <c r="E35" s="78"/>
      <c r="F35" s="78"/>
      <c r="I35" s="67">
        <f aca="true" t="shared" si="4" ref="I35:I43">IF(G13&gt;0,MAX(H12,),MAX(H13,))</f>
        <v>1053.17</v>
      </c>
      <c r="J35" s="67">
        <f aca="true" t="shared" si="5" ref="J35:J43">IF(G13&lt;0,-MAX(G13,-MAX(H12,)),)</f>
        <v>0</v>
      </c>
      <c r="K35" s="67">
        <f aca="true" t="shared" si="6" ref="K35:K43">IF(G13&gt;0,MIN(G13,MAX(H13,)),)</f>
        <v>72.12</v>
      </c>
      <c r="L35" s="67">
        <f aca="true" t="shared" si="7" ref="L35:L43">IF(G13&gt;0,MIN(H13,),MIN(H12,))</f>
        <v>0</v>
      </c>
      <c r="M35" s="67">
        <f t="shared" si="2"/>
        <v>0</v>
      </c>
      <c r="N35" s="67">
        <f t="shared" si="3"/>
        <v>0</v>
      </c>
    </row>
    <row r="36" spans="4:14" ht="11.25" outlineLevel="1">
      <c r="D36" s="78" t="str">
        <f t="shared" si="1"/>
        <v>Mvmt 3</v>
      </c>
      <c r="E36" s="78"/>
      <c r="F36" s="78"/>
      <c r="I36" s="67">
        <f t="shared" si="4"/>
        <v>1125.29</v>
      </c>
      <c r="J36" s="67">
        <f t="shared" si="5"/>
        <v>0</v>
      </c>
      <c r="K36" s="67">
        <f t="shared" si="6"/>
        <v>85.16</v>
      </c>
      <c r="L36" s="67">
        <f t="shared" si="7"/>
        <v>0</v>
      </c>
      <c r="M36" s="67">
        <f t="shared" si="2"/>
        <v>0</v>
      </c>
      <c r="N36" s="67">
        <f t="shared" si="3"/>
        <v>0</v>
      </c>
    </row>
    <row r="37" spans="4:14" ht="11.25" outlineLevel="1">
      <c r="D37" s="78" t="str">
        <f t="shared" si="1"/>
        <v>Mvmt 4</v>
      </c>
      <c r="E37" s="78"/>
      <c r="F37" s="78"/>
      <c r="I37" s="67">
        <f t="shared" si="4"/>
        <v>435.0300000000001</v>
      </c>
      <c r="J37" s="67">
        <f t="shared" si="5"/>
        <v>775.42</v>
      </c>
      <c r="K37" s="67">
        <f t="shared" si="6"/>
        <v>0</v>
      </c>
      <c r="L37" s="67">
        <f t="shared" si="7"/>
        <v>0</v>
      </c>
      <c r="M37" s="67">
        <f t="shared" si="2"/>
        <v>0</v>
      </c>
      <c r="N37" s="67">
        <f t="shared" si="3"/>
        <v>0</v>
      </c>
    </row>
    <row r="38" spans="4:14" ht="11.25" outlineLevel="1">
      <c r="D38" s="78" t="str">
        <f t="shared" si="1"/>
        <v>Mvmt 5</v>
      </c>
      <c r="E38" s="78"/>
      <c r="F38" s="78"/>
      <c r="I38" s="67">
        <f t="shared" si="4"/>
        <v>0</v>
      </c>
      <c r="J38" s="67">
        <f t="shared" si="5"/>
        <v>435.0300000000001</v>
      </c>
      <c r="K38" s="67">
        <f t="shared" si="6"/>
        <v>0</v>
      </c>
      <c r="L38" s="67">
        <f t="shared" si="7"/>
        <v>0</v>
      </c>
      <c r="M38" s="67">
        <f t="shared" si="2"/>
        <v>-418.1299999999999</v>
      </c>
      <c r="N38" s="67">
        <f t="shared" si="3"/>
        <v>0</v>
      </c>
    </row>
    <row r="39" spans="4:14" ht="11.25" outlineLevel="1">
      <c r="D39" s="78" t="str">
        <f t="shared" si="1"/>
        <v>Mvmt 6</v>
      </c>
      <c r="E39" s="78"/>
      <c r="F39" s="78"/>
      <c r="I39" s="67">
        <f t="shared" si="4"/>
        <v>0</v>
      </c>
      <c r="J39" s="67">
        <f t="shared" si="5"/>
        <v>0</v>
      </c>
      <c r="K39" s="67">
        <f t="shared" si="6"/>
        <v>0</v>
      </c>
      <c r="L39" s="67">
        <f t="shared" si="7"/>
        <v>-389.7999999999999</v>
      </c>
      <c r="M39" s="67">
        <f t="shared" si="2"/>
        <v>0</v>
      </c>
      <c r="N39" s="67">
        <f t="shared" si="3"/>
        <v>-28.33</v>
      </c>
    </row>
    <row r="40" spans="4:14" ht="11.25" outlineLevel="1">
      <c r="D40" s="78" t="str">
        <f t="shared" si="1"/>
        <v>Mvmt 7</v>
      </c>
      <c r="E40" s="78"/>
      <c r="F40" s="78"/>
      <c r="I40" s="67">
        <f t="shared" si="4"/>
        <v>0</v>
      </c>
      <c r="J40" s="67">
        <f t="shared" si="5"/>
        <v>0</v>
      </c>
      <c r="K40" s="67">
        <f t="shared" si="6"/>
        <v>587.6200000000001</v>
      </c>
      <c r="L40" s="67">
        <f t="shared" si="7"/>
        <v>0</v>
      </c>
      <c r="M40" s="67">
        <f t="shared" si="2"/>
        <v>0</v>
      </c>
      <c r="N40" s="67">
        <f t="shared" si="3"/>
        <v>-389.79999999999984</v>
      </c>
    </row>
    <row r="41" spans="4:14" ht="11.25" outlineLevel="1">
      <c r="D41" s="78" t="str">
        <f t="shared" si="1"/>
        <v>Mvmt 8</v>
      </c>
      <c r="E41" s="78"/>
      <c r="F41" s="78"/>
      <c r="I41" s="67">
        <f t="shared" si="4"/>
        <v>587.6200000000001</v>
      </c>
      <c r="J41" s="67">
        <f t="shared" si="5"/>
        <v>0</v>
      </c>
      <c r="K41" s="67">
        <f t="shared" si="6"/>
        <v>46.14</v>
      </c>
      <c r="L41" s="67">
        <f t="shared" si="7"/>
        <v>0</v>
      </c>
      <c r="M41" s="67">
        <f t="shared" si="2"/>
        <v>0</v>
      </c>
      <c r="N41" s="67">
        <f t="shared" si="3"/>
        <v>0</v>
      </c>
    </row>
    <row r="42" spans="4:14" ht="11.25" outlineLevel="1">
      <c r="D42" s="78" t="str">
        <f t="shared" si="1"/>
        <v>Mvmt 9</v>
      </c>
      <c r="E42" s="78"/>
      <c r="F42" s="78"/>
      <c r="I42" s="67">
        <f t="shared" si="4"/>
        <v>633.7600000000001</v>
      </c>
      <c r="J42" s="67">
        <f t="shared" si="5"/>
        <v>0</v>
      </c>
      <c r="K42" s="67">
        <f t="shared" si="6"/>
        <v>81.12</v>
      </c>
      <c r="L42" s="67">
        <f t="shared" si="7"/>
        <v>0</v>
      </c>
      <c r="M42" s="67">
        <f t="shared" si="2"/>
        <v>0</v>
      </c>
      <c r="N42" s="67">
        <f t="shared" si="3"/>
        <v>0</v>
      </c>
    </row>
    <row r="43" spans="4:14" ht="11.25" outlineLevel="1">
      <c r="D43" s="78" t="str">
        <f t="shared" si="1"/>
        <v>Mvmt 10</v>
      </c>
      <c r="E43" s="78"/>
      <c r="F43" s="78"/>
      <c r="I43" s="67">
        <f t="shared" si="4"/>
        <v>714.8800000000001</v>
      </c>
      <c r="J43" s="67">
        <f t="shared" si="5"/>
        <v>0</v>
      </c>
      <c r="K43" s="67">
        <f t="shared" si="6"/>
        <v>12.44</v>
      </c>
      <c r="L43" s="67">
        <f t="shared" si="7"/>
        <v>0</v>
      </c>
      <c r="M43" s="67">
        <f t="shared" si="2"/>
        <v>0</v>
      </c>
      <c r="N43" s="67">
        <f t="shared" si="3"/>
        <v>0</v>
      </c>
    </row>
    <row r="44" spans="4:8" ht="11.25" outlineLevel="1">
      <c r="D44" s="79" t="str">
        <f t="shared" si="1"/>
        <v>Closing Balance</v>
      </c>
      <c r="E44" s="79"/>
      <c r="F44" s="79"/>
      <c r="H44" s="65">
        <f>G22</f>
        <v>727.3200000000002</v>
      </c>
    </row>
    <row r="45" ht="11.25" outlineLevel="1"/>
    <row r="46" ht="11.25" outlineLevel="1"/>
    <row r="47" ht="11.25" outlineLevel="1"/>
    <row r="48" ht="11.25" outlineLevel="1"/>
    <row r="49" ht="11.25" outlineLevel="1"/>
    <row r="50" ht="11.25" outlineLevel="1"/>
    <row r="51" ht="11.25" outlineLevel="1"/>
    <row r="52" ht="11.25" outlineLevel="1"/>
    <row r="53" ht="11.25" outlineLevel="1"/>
    <row r="54" ht="11.25" outlineLevel="1"/>
    <row r="55" ht="11.25" outlineLevel="1"/>
    <row r="56" ht="11.25" outlineLevel="1"/>
    <row r="57" ht="11.25" outlineLevel="1"/>
    <row r="58" ht="11.25" outlineLevel="1"/>
    <row r="59" ht="11.25" outlineLevel="1"/>
    <row r="60" ht="11.25" outlineLevel="1"/>
    <row r="61" ht="11.25" outlineLevel="1"/>
    <row r="62" ht="11.25" outlineLevel="1"/>
    <row r="63" ht="11.25" outlineLevel="1"/>
  </sheetData>
  <sheetProtection/>
  <mergeCells count="25">
    <mergeCell ref="D44:F44"/>
    <mergeCell ref="D39:F39"/>
    <mergeCell ref="D40:F40"/>
    <mergeCell ref="D38:F38"/>
    <mergeCell ref="D41:F41"/>
    <mergeCell ref="D42:F42"/>
    <mergeCell ref="D43:F43"/>
    <mergeCell ref="D22:F22"/>
    <mergeCell ref="D33:F33"/>
    <mergeCell ref="D34:F34"/>
    <mergeCell ref="D37:F37"/>
    <mergeCell ref="D35:F35"/>
    <mergeCell ref="D36:F36"/>
    <mergeCell ref="D18:F18"/>
    <mergeCell ref="D14:F14"/>
    <mergeCell ref="D15:F15"/>
    <mergeCell ref="D16:F16"/>
    <mergeCell ref="D17:F17"/>
    <mergeCell ref="D19:F19"/>
    <mergeCell ref="D20:F20"/>
    <mergeCell ref="D21:F21"/>
    <mergeCell ref="B3:F3"/>
    <mergeCell ref="D11:F11"/>
    <mergeCell ref="D12:F12"/>
    <mergeCell ref="D13:F13"/>
  </mergeCells>
  <hyperlinks>
    <hyperlink ref="B3" location="HL_Home" tooltip="Go to Table of Contents" display="HL_Home"/>
    <hyperlink ref="A4" location="$B$5" tooltip="Go to Top of Sheet" display="$B$5"/>
    <hyperlink ref="B4" location="'Assumptions_SC'!A1" tooltip="Go to Previous Sheet" display="'Assumptions_SC'!A1"/>
    <hyperlink ref="C4" location="'Pivot_Table_After_Example_BA'!A1" tooltip="Go to Next Sheet" display="'Pivot_Table_After_Example_BA'!A1"/>
  </hyperlinks>
  <printOptions/>
  <pageMargins left="0.393700787401575" right="0.393700787401575" top="0.5905511811023625" bottom="0.9842519685039375" header="0" footer="0.3149606299212597"/>
  <pageSetup horizontalDpi="200" verticalDpi="200" orientation="landscape" paperSize="9" scale="74" r:id="rId2"/>
  <headerFooter alignWithMargins="0">
    <oddFooter>&amp;L&amp;"Arial,Bold"&amp;7&amp;F
&amp;A
Printed: &amp;T on &amp;D&amp;C&amp;"Arial,Bold"&amp;10Page &amp;P of &amp;N&amp;RSumProduct Pty Ltd</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F20"/>
  <sheetViews>
    <sheetView showGridLines="0" zoomScalePageLayoutView="0" workbookViewId="0" topLeftCell="A1">
      <selection activeCell="A1" sqref="A1"/>
    </sheetView>
  </sheetViews>
  <sheetFormatPr defaultColWidth="10.83203125" defaultRowHeight="11.25"/>
  <cols>
    <col min="3" max="4" width="3.83203125" style="0" customWidth="1"/>
  </cols>
  <sheetData>
    <row r="1" ht="11.25">
      <c r="A1" s="6" t="s">
        <v>134</v>
      </c>
    </row>
    <row r="9" ht="18">
      <c r="C9" s="2" t="s">
        <v>135</v>
      </c>
    </row>
    <row r="10" ht="16.5">
      <c r="C10" s="34" t="s">
        <v>150</v>
      </c>
    </row>
    <row r="11" ht="15.75">
      <c r="C11" s="5" t="str">
        <f>Model_Name</f>
        <v>Waterfall Chart Example</v>
      </c>
    </row>
    <row r="12" spans="3:6" ht="11.25">
      <c r="C12" s="68" t="s">
        <v>3</v>
      </c>
      <c r="D12" s="68"/>
      <c r="E12" s="68"/>
      <c r="F12" s="68"/>
    </row>
    <row r="13" spans="3:4" ht="12.75">
      <c r="C13" s="11" t="s">
        <v>10</v>
      </c>
      <c r="D13" s="12" t="s">
        <v>11</v>
      </c>
    </row>
    <row r="17" ht="11.25">
      <c r="C17" s="3" t="s">
        <v>130</v>
      </c>
    </row>
    <row r="18" ht="11.25">
      <c r="C18" s="4" t="s">
        <v>131</v>
      </c>
    </row>
    <row r="19" ht="11.25">
      <c r="C19" s="4" t="s">
        <v>132</v>
      </c>
    </row>
    <row r="20" ht="11.25">
      <c r="C20" s="4" t="s">
        <v>133</v>
      </c>
    </row>
  </sheetData>
  <sheetProtection/>
  <mergeCells count="1">
    <mergeCell ref="C12:F12"/>
  </mergeCells>
  <hyperlinks>
    <hyperlink ref="C12" location="HL_Home" tooltip="Go to Table of Contents" display="HL_Home"/>
    <hyperlink ref="C13" location="GA!A1" tooltip="Go to Previous Sheet" display="GA!A1"/>
    <hyperlink ref="D13" location="'(Title1)_FO'!A1" tooltip="Go to Next Sheet" display="'(Title1)_FO'!A1"/>
  </hyperlinks>
  <printOptions/>
  <pageMargins left="0.393700787401575" right="0.393700787401575" top="0.5905511811023625" bottom="0.9842519685039375" header="0" footer="0.3149606299212597"/>
  <pageSetup fitToHeight="1" fitToWidth="1" horizontalDpi="200" verticalDpi="200" orientation="landscape" paperSize="9" r:id="rId1"/>
  <headerFooter alignWithMargins="0">
    <oddFooter>&amp;L&amp;"Arial,Bold"&amp;7&amp;F
&amp;A
Printed: &amp;T on &amp;D&amp;C&amp;"Arial,Bold"&amp;10Page &amp;P of &amp;N</oddFooter>
  </headerFooter>
</worksheet>
</file>

<file path=xl/worksheets/sheet7.xml><?xml version="1.0" encoding="utf-8"?>
<worksheet xmlns="http://schemas.openxmlformats.org/spreadsheetml/2006/main" xmlns:r="http://schemas.openxmlformats.org/officeDocument/2006/relationships">
  <dimension ref="A1:AC20"/>
  <sheetViews>
    <sheetView showGridLines="0" zoomScalePageLayoutView="0" workbookViewId="0" topLeftCell="A1">
      <pane xSplit="1" ySplit="19" topLeftCell="B20" activePane="bottomRight" state="frozen"/>
      <selection pane="topLeft" activeCell="A1" sqref="A1"/>
      <selection pane="topRight" activeCell="B1" sqref="B1"/>
      <selection pane="bottomLeft" activeCell="A20" sqref="A20"/>
      <selection pane="bottomRight" activeCell="A1" sqref="A1"/>
    </sheetView>
  </sheetViews>
  <sheetFormatPr defaultColWidth="10.83203125" defaultRowHeight="11.25" outlineLevelRow="2"/>
  <cols>
    <col min="1" max="5" width="3.83203125" style="0" customWidth="1"/>
  </cols>
  <sheetData>
    <row r="1" spans="1:2" ht="18">
      <c r="A1" s="6" t="s">
        <v>147</v>
      </c>
      <c r="B1" s="2" t="s">
        <v>136</v>
      </c>
    </row>
    <row r="2" ht="15.75">
      <c r="B2" s="5" t="str">
        <f>Model_Name</f>
        <v>Waterfall Chart Example</v>
      </c>
    </row>
    <row r="3" spans="2:6" ht="11.25">
      <c r="B3" s="68" t="s">
        <v>3</v>
      </c>
      <c r="C3" s="68"/>
      <c r="D3" s="68"/>
      <c r="E3" s="68"/>
      <c r="F3" s="68"/>
    </row>
    <row r="4" spans="1:6" ht="12.75">
      <c r="A4" s="8" t="s">
        <v>6</v>
      </c>
      <c r="B4" s="11" t="s">
        <v>10</v>
      </c>
      <c r="C4" s="12" t="s">
        <v>11</v>
      </c>
      <c r="F4" s="36"/>
    </row>
    <row r="6" spans="2:29" ht="11.25">
      <c r="B6" s="37">
        <f>IF(DD_Model_Per_Type=1,"",CHOOSE(DD_Model_Per_Type-1,Half_Yr_Name,Qtr_Name,Mth_Name)&amp;" Ending")</f>
      </c>
      <c r="J6" s="39" t="str">
        <f aca="true" t="shared" si="0" ref="J6:AC6">IF(DD_Model_Per_Type=1,"",LEFT(INDEX(LU_Mths,MONTH(J14)),3)&amp;"-"&amp;RIGHT(YEAR(J14),2))&amp;" "</f>
        <v> </v>
      </c>
      <c r="K6" s="39" t="str">
        <f t="shared" si="0"/>
        <v> </v>
      </c>
      <c r="L6" s="39" t="str">
        <f t="shared" si="0"/>
        <v> </v>
      </c>
      <c r="M6" s="39" t="str">
        <f t="shared" si="0"/>
        <v> </v>
      </c>
      <c r="N6" s="39" t="str">
        <f t="shared" si="0"/>
        <v> </v>
      </c>
      <c r="O6" s="39" t="str">
        <f t="shared" si="0"/>
        <v> </v>
      </c>
      <c r="P6" s="39" t="str">
        <f t="shared" si="0"/>
        <v> </v>
      </c>
      <c r="Q6" s="39" t="str">
        <f t="shared" si="0"/>
        <v> </v>
      </c>
      <c r="R6" s="39" t="str">
        <f t="shared" si="0"/>
        <v> </v>
      </c>
      <c r="S6" s="39" t="str">
        <f t="shared" si="0"/>
        <v> </v>
      </c>
      <c r="T6" s="39" t="str">
        <f t="shared" si="0"/>
        <v> </v>
      </c>
      <c r="U6" s="39" t="str">
        <f t="shared" si="0"/>
        <v> </v>
      </c>
      <c r="V6" s="39" t="str">
        <f t="shared" si="0"/>
        <v> </v>
      </c>
      <c r="W6" s="39" t="str">
        <f t="shared" si="0"/>
        <v> </v>
      </c>
      <c r="X6" s="39" t="str">
        <f t="shared" si="0"/>
        <v> </v>
      </c>
      <c r="Y6" s="39" t="str">
        <f t="shared" si="0"/>
        <v> </v>
      </c>
      <c r="Z6" s="39" t="str">
        <f t="shared" si="0"/>
        <v> </v>
      </c>
      <c r="AA6" s="39" t="str">
        <f t="shared" si="0"/>
        <v> </v>
      </c>
      <c r="AB6" s="39" t="str">
        <f t="shared" si="0"/>
        <v> </v>
      </c>
      <c r="AC6" s="39" t="str">
        <f t="shared" si="0"/>
        <v> </v>
      </c>
    </row>
    <row r="7" spans="2:29" ht="11.25">
      <c r="B7" s="45" t="str">
        <f>CHOOSE(DD_Model_Per_Type,Yr_Name&amp;" Ending "&amp;DAY(Per_1_End_Date)&amp;" "&amp;INDEX(LU_Mths,DD_Fin_YE_Mth),Half_Yr_Name,Qtr_Name,Mth_Name)</f>
        <v>Year Ending 31 December</v>
      </c>
      <c r="C7" s="46"/>
      <c r="D7" s="46"/>
      <c r="E7" s="46"/>
      <c r="F7" s="46"/>
      <c r="G7" s="46"/>
      <c r="H7" s="46"/>
      <c r="I7" s="46"/>
      <c r="J7" s="47" t="str">
        <f aca="true" t="shared" si="1" ref="J7:AC7">IF(DD_Model_Per_Type=1,J8,J12)&amp;" "</f>
        <v>2006 </v>
      </c>
      <c r="K7" s="47" t="str">
        <f t="shared" si="1"/>
        <v>2007 </v>
      </c>
      <c r="L7" s="47" t="str">
        <f t="shared" si="1"/>
        <v>2008 </v>
      </c>
      <c r="M7" s="47" t="str">
        <f t="shared" si="1"/>
        <v>2009 </v>
      </c>
      <c r="N7" s="47" t="str">
        <f t="shared" si="1"/>
        <v>2010 </v>
      </c>
      <c r="O7" s="47" t="str">
        <f t="shared" si="1"/>
        <v>2011 </v>
      </c>
      <c r="P7" s="47" t="str">
        <f t="shared" si="1"/>
        <v>2012 </v>
      </c>
      <c r="Q7" s="47" t="str">
        <f t="shared" si="1"/>
        <v>2013 </v>
      </c>
      <c r="R7" s="47" t="str">
        <f t="shared" si="1"/>
        <v>2014 </v>
      </c>
      <c r="S7" s="47" t="str">
        <f t="shared" si="1"/>
        <v>2015 </v>
      </c>
      <c r="T7" s="47" t="str">
        <f t="shared" si="1"/>
        <v>2016 </v>
      </c>
      <c r="U7" s="47" t="str">
        <f t="shared" si="1"/>
        <v>2017 </v>
      </c>
      <c r="V7" s="47" t="str">
        <f t="shared" si="1"/>
        <v>2018 </v>
      </c>
      <c r="W7" s="47" t="str">
        <f t="shared" si="1"/>
        <v>2019 </v>
      </c>
      <c r="X7" s="47" t="str">
        <f t="shared" si="1"/>
        <v>2020 </v>
      </c>
      <c r="Y7" s="47" t="str">
        <f t="shared" si="1"/>
        <v>2021 </v>
      </c>
      <c r="Z7" s="47" t="str">
        <f t="shared" si="1"/>
        <v>2022 </v>
      </c>
      <c r="AA7" s="47" t="str">
        <f t="shared" si="1"/>
        <v>2023 </v>
      </c>
      <c r="AB7" s="47" t="str">
        <f t="shared" si="1"/>
        <v>2024 </v>
      </c>
      <c r="AC7" s="47" t="str">
        <f t="shared" si="1"/>
        <v>2025 </v>
      </c>
    </row>
    <row r="8" spans="2:29" ht="11.25" hidden="1" outlineLevel="2">
      <c r="B8" s="4" t="s">
        <v>137</v>
      </c>
      <c r="J8" s="40">
        <f>YEAR(J14)</f>
        <v>2006</v>
      </c>
      <c r="K8" s="40">
        <f aca="true" t="shared" si="2" ref="K8:AC8">YEAR(K14)</f>
        <v>2007</v>
      </c>
      <c r="L8" s="40">
        <f t="shared" si="2"/>
        <v>2008</v>
      </c>
      <c r="M8" s="40">
        <f t="shared" si="2"/>
        <v>2009</v>
      </c>
      <c r="N8" s="40">
        <f t="shared" si="2"/>
        <v>2010</v>
      </c>
      <c r="O8" s="40">
        <f t="shared" si="2"/>
        <v>2011</v>
      </c>
      <c r="P8" s="40">
        <f t="shared" si="2"/>
        <v>2012</v>
      </c>
      <c r="Q8" s="40">
        <f t="shared" si="2"/>
        <v>2013</v>
      </c>
      <c r="R8" s="40">
        <f t="shared" si="2"/>
        <v>2014</v>
      </c>
      <c r="S8" s="40">
        <f t="shared" si="2"/>
        <v>2015</v>
      </c>
      <c r="T8" s="40">
        <f t="shared" si="2"/>
        <v>2016</v>
      </c>
      <c r="U8" s="40">
        <f t="shared" si="2"/>
        <v>2017</v>
      </c>
      <c r="V8" s="40">
        <f t="shared" si="2"/>
        <v>2018</v>
      </c>
      <c r="W8" s="40">
        <f t="shared" si="2"/>
        <v>2019</v>
      </c>
      <c r="X8" s="40">
        <f t="shared" si="2"/>
        <v>2020</v>
      </c>
      <c r="Y8" s="40">
        <f t="shared" si="2"/>
        <v>2021</v>
      </c>
      <c r="Z8" s="40">
        <f t="shared" si="2"/>
        <v>2022</v>
      </c>
      <c r="AA8" s="40">
        <f t="shared" si="2"/>
        <v>2023</v>
      </c>
      <c r="AB8" s="40">
        <f t="shared" si="2"/>
        <v>2024</v>
      </c>
      <c r="AC8" s="40">
        <f t="shared" si="2"/>
        <v>2025</v>
      </c>
    </row>
    <row r="9" spans="2:29" ht="11.25" hidden="1" outlineLevel="2">
      <c r="B9" s="4" t="s">
        <v>138</v>
      </c>
      <c r="J9" s="40">
        <f aca="true" t="shared" si="3" ref="J9:AC9">J8+(DD_Fin_YE_Mth&lt;MONTH(J14))*1</f>
        <v>2006</v>
      </c>
      <c r="K9" s="40">
        <f t="shared" si="3"/>
        <v>2007</v>
      </c>
      <c r="L9" s="40">
        <f t="shared" si="3"/>
        <v>2008</v>
      </c>
      <c r="M9" s="40">
        <f t="shared" si="3"/>
        <v>2009</v>
      </c>
      <c r="N9" s="40">
        <f t="shared" si="3"/>
        <v>2010</v>
      </c>
      <c r="O9" s="40">
        <f t="shared" si="3"/>
        <v>2011</v>
      </c>
      <c r="P9" s="40">
        <f t="shared" si="3"/>
        <v>2012</v>
      </c>
      <c r="Q9" s="40">
        <f t="shared" si="3"/>
        <v>2013</v>
      </c>
      <c r="R9" s="40">
        <f t="shared" si="3"/>
        <v>2014</v>
      </c>
      <c r="S9" s="40">
        <f t="shared" si="3"/>
        <v>2015</v>
      </c>
      <c r="T9" s="40">
        <f t="shared" si="3"/>
        <v>2016</v>
      </c>
      <c r="U9" s="40">
        <f t="shared" si="3"/>
        <v>2017</v>
      </c>
      <c r="V9" s="40">
        <f t="shared" si="3"/>
        <v>2018</v>
      </c>
      <c r="W9" s="40">
        <f t="shared" si="3"/>
        <v>2019</v>
      </c>
      <c r="X9" s="40">
        <f t="shared" si="3"/>
        <v>2020</v>
      </c>
      <c r="Y9" s="40">
        <f t="shared" si="3"/>
        <v>2021</v>
      </c>
      <c r="Z9" s="40">
        <f t="shared" si="3"/>
        <v>2022</v>
      </c>
      <c r="AA9" s="40">
        <f t="shared" si="3"/>
        <v>2023</v>
      </c>
      <c r="AB9" s="40">
        <f t="shared" si="3"/>
        <v>2024</v>
      </c>
      <c r="AC9" s="40">
        <f t="shared" si="3"/>
        <v>2025</v>
      </c>
    </row>
    <row r="10" spans="2:29" ht="11.25" hidden="1" outlineLevel="2">
      <c r="B10" s="4" t="s">
        <v>139</v>
      </c>
      <c r="J10" s="43">
        <f aca="true" t="shared" si="4" ref="J10:AC10">DATE(J8,Mths_In_Yr,31)-EDATE(DATE(J8,Mths_In_Yr,31),-Mths_In_Yr)</f>
        <v>365</v>
      </c>
      <c r="K10" s="43">
        <f t="shared" si="4"/>
        <v>365</v>
      </c>
      <c r="L10" s="43">
        <f t="shared" si="4"/>
        <v>366</v>
      </c>
      <c r="M10" s="43">
        <f t="shared" si="4"/>
        <v>365</v>
      </c>
      <c r="N10" s="43">
        <f t="shared" si="4"/>
        <v>365</v>
      </c>
      <c r="O10" s="43">
        <f t="shared" si="4"/>
        <v>365</v>
      </c>
      <c r="P10" s="43">
        <f t="shared" si="4"/>
        <v>366</v>
      </c>
      <c r="Q10" s="43">
        <f t="shared" si="4"/>
        <v>365</v>
      </c>
      <c r="R10" s="43">
        <f t="shared" si="4"/>
        <v>365</v>
      </c>
      <c r="S10" s="43">
        <f t="shared" si="4"/>
        <v>365</v>
      </c>
      <c r="T10" s="43">
        <f t="shared" si="4"/>
        <v>366</v>
      </c>
      <c r="U10" s="43">
        <f t="shared" si="4"/>
        <v>365</v>
      </c>
      <c r="V10" s="43">
        <f t="shared" si="4"/>
        <v>365</v>
      </c>
      <c r="W10" s="43">
        <f t="shared" si="4"/>
        <v>365</v>
      </c>
      <c r="X10" s="43">
        <f t="shared" si="4"/>
        <v>366</v>
      </c>
      <c r="Y10" s="43">
        <f t="shared" si="4"/>
        <v>365</v>
      </c>
      <c r="Z10" s="43">
        <f t="shared" si="4"/>
        <v>365</v>
      </c>
      <c r="AA10" s="43">
        <f t="shared" si="4"/>
        <v>365</v>
      </c>
      <c r="AB10" s="43">
        <f t="shared" si="4"/>
        <v>366</v>
      </c>
      <c r="AC10" s="43">
        <f t="shared" si="4"/>
        <v>365</v>
      </c>
    </row>
    <row r="11" spans="2:29" ht="11.25" hidden="1" outlineLevel="2">
      <c r="B11" s="4" t="s">
        <v>140</v>
      </c>
      <c r="J11" s="44">
        <f aca="true" t="shared" si="5" ref="J11:AC11">EOMONTH(DATE(J9,DD_Fin_YE_Mth,1),0)-EOMONTH(EDATE(EOMONTH(DATE(J9,DD_Fin_YE_Mth,1),0),-Mths_In_Yr),0)</f>
        <v>365</v>
      </c>
      <c r="K11" s="44">
        <f t="shared" si="5"/>
        <v>365</v>
      </c>
      <c r="L11" s="44">
        <f t="shared" si="5"/>
        <v>366</v>
      </c>
      <c r="M11" s="44">
        <f t="shared" si="5"/>
        <v>365</v>
      </c>
      <c r="N11" s="44">
        <f t="shared" si="5"/>
        <v>365</v>
      </c>
      <c r="O11" s="44">
        <f t="shared" si="5"/>
        <v>365</v>
      </c>
      <c r="P11" s="44">
        <f t="shared" si="5"/>
        <v>366</v>
      </c>
      <c r="Q11" s="44">
        <f t="shared" si="5"/>
        <v>365</v>
      </c>
      <c r="R11" s="44">
        <f t="shared" si="5"/>
        <v>365</v>
      </c>
      <c r="S11" s="44">
        <f t="shared" si="5"/>
        <v>365</v>
      </c>
      <c r="T11" s="44">
        <f t="shared" si="5"/>
        <v>366</v>
      </c>
      <c r="U11" s="44">
        <f t="shared" si="5"/>
        <v>365</v>
      </c>
      <c r="V11" s="44">
        <f t="shared" si="5"/>
        <v>365</v>
      </c>
      <c r="W11" s="44">
        <f t="shared" si="5"/>
        <v>365</v>
      </c>
      <c r="X11" s="44">
        <f t="shared" si="5"/>
        <v>366</v>
      </c>
      <c r="Y11" s="44">
        <f t="shared" si="5"/>
        <v>365</v>
      </c>
      <c r="Z11" s="44">
        <f t="shared" si="5"/>
        <v>365</v>
      </c>
      <c r="AA11" s="44">
        <f t="shared" si="5"/>
        <v>365</v>
      </c>
      <c r="AB11" s="44">
        <f t="shared" si="5"/>
        <v>366</v>
      </c>
      <c r="AC11" s="44">
        <f t="shared" si="5"/>
        <v>365</v>
      </c>
    </row>
    <row r="12" spans="2:29" ht="11.25" hidden="1" outlineLevel="2">
      <c r="B12" s="4" t="s">
        <v>141</v>
      </c>
      <c r="J12" s="41" t="str">
        <f aca="true" t="shared" si="6" ref="J12:AC12">IF(J13=Model_Start_Date,Per_1_Title,CHOOSE(DD_Model_Per_Type,Yr_Name,IF(I12=Half_1,Half_2,Half_1),IF(I12=Qtr_4,Qtr_1,INDEX(LU_Qtrs,MATCH(I12,LU_Qtrs)+1)),"M"&amp;MONTH(J14)-DD_Fin_YE_Mth+(DD_Fin_YE_Mth&gt;=MONTH(J14))*Mths_In_Yr))</f>
        <v>Year</v>
      </c>
      <c r="K12" s="41" t="str">
        <f t="shared" si="6"/>
        <v>Year</v>
      </c>
      <c r="L12" s="41" t="str">
        <f t="shared" si="6"/>
        <v>Year</v>
      </c>
      <c r="M12" s="41" t="str">
        <f t="shared" si="6"/>
        <v>Year</v>
      </c>
      <c r="N12" s="41" t="str">
        <f t="shared" si="6"/>
        <v>Year</v>
      </c>
      <c r="O12" s="41" t="str">
        <f t="shared" si="6"/>
        <v>Year</v>
      </c>
      <c r="P12" s="41" t="str">
        <f t="shared" si="6"/>
        <v>Year</v>
      </c>
      <c r="Q12" s="41" t="str">
        <f t="shared" si="6"/>
        <v>Year</v>
      </c>
      <c r="R12" s="41" t="str">
        <f t="shared" si="6"/>
        <v>Year</v>
      </c>
      <c r="S12" s="41" t="str">
        <f t="shared" si="6"/>
        <v>Year</v>
      </c>
      <c r="T12" s="41" t="str">
        <f t="shared" si="6"/>
        <v>Year</v>
      </c>
      <c r="U12" s="41" t="str">
        <f t="shared" si="6"/>
        <v>Year</v>
      </c>
      <c r="V12" s="41" t="str">
        <f t="shared" si="6"/>
        <v>Year</v>
      </c>
      <c r="W12" s="41" t="str">
        <f t="shared" si="6"/>
        <v>Year</v>
      </c>
      <c r="X12" s="41" t="str">
        <f t="shared" si="6"/>
        <v>Year</v>
      </c>
      <c r="Y12" s="41" t="str">
        <f t="shared" si="6"/>
        <v>Year</v>
      </c>
      <c r="Z12" s="41" t="str">
        <f t="shared" si="6"/>
        <v>Year</v>
      </c>
      <c r="AA12" s="41" t="str">
        <f t="shared" si="6"/>
        <v>Year</v>
      </c>
      <c r="AB12" s="41" t="str">
        <f t="shared" si="6"/>
        <v>Year</v>
      </c>
      <c r="AC12" s="41" t="str">
        <f t="shared" si="6"/>
        <v>Year</v>
      </c>
    </row>
    <row r="13" spans="2:29" ht="11.25" hidden="1" outlineLevel="2">
      <c r="B13" s="4" t="s">
        <v>142</v>
      </c>
      <c r="J13" s="42">
        <f aca="true" t="shared" si="7" ref="J13:AC13">IF(ISBLANK(I14),Model_Start_Date,I14+1)</f>
        <v>38718</v>
      </c>
      <c r="K13" s="42">
        <f t="shared" si="7"/>
        <v>39083</v>
      </c>
      <c r="L13" s="42">
        <f t="shared" si="7"/>
        <v>39448</v>
      </c>
      <c r="M13" s="42">
        <f t="shared" si="7"/>
        <v>39814</v>
      </c>
      <c r="N13" s="42">
        <f t="shared" si="7"/>
        <v>40179</v>
      </c>
      <c r="O13" s="42">
        <f t="shared" si="7"/>
        <v>40544</v>
      </c>
      <c r="P13" s="42">
        <f t="shared" si="7"/>
        <v>40909</v>
      </c>
      <c r="Q13" s="42">
        <f t="shared" si="7"/>
        <v>41275</v>
      </c>
      <c r="R13" s="42">
        <f t="shared" si="7"/>
        <v>41640</v>
      </c>
      <c r="S13" s="42">
        <f t="shared" si="7"/>
        <v>42005</v>
      </c>
      <c r="T13" s="42">
        <f t="shared" si="7"/>
        <v>42370</v>
      </c>
      <c r="U13" s="42">
        <f t="shared" si="7"/>
        <v>42736</v>
      </c>
      <c r="V13" s="42">
        <f t="shared" si="7"/>
        <v>43101</v>
      </c>
      <c r="W13" s="42">
        <f t="shared" si="7"/>
        <v>43466</v>
      </c>
      <c r="X13" s="42">
        <f t="shared" si="7"/>
        <v>43831</v>
      </c>
      <c r="Y13" s="42">
        <f t="shared" si="7"/>
        <v>44197</v>
      </c>
      <c r="Z13" s="42">
        <f t="shared" si="7"/>
        <v>44562</v>
      </c>
      <c r="AA13" s="42">
        <f t="shared" si="7"/>
        <v>44927</v>
      </c>
      <c r="AB13" s="42">
        <f t="shared" si="7"/>
        <v>45292</v>
      </c>
      <c r="AC13" s="42">
        <f t="shared" si="7"/>
        <v>45658</v>
      </c>
    </row>
    <row r="14" spans="2:29" ht="11.25" hidden="1" outlineLevel="2">
      <c r="B14" s="4" t="s">
        <v>143</v>
      </c>
      <c r="J14" s="42">
        <f aca="true" t="shared" si="8" ref="J14:AC14">IF(J13=Model_Start_Date,Per_1_End_Date,EOMONTH(EDATE(I14,J15),0))</f>
        <v>39082</v>
      </c>
      <c r="K14" s="42">
        <f t="shared" si="8"/>
        <v>39447</v>
      </c>
      <c r="L14" s="42">
        <f t="shared" si="8"/>
        <v>39813</v>
      </c>
      <c r="M14" s="42">
        <f t="shared" si="8"/>
        <v>40178</v>
      </c>
      <c r="N14" s="42">
        <f t="shared" si="8"/>
        <v>40543</v>
      </c>
      <c r="O14" s="42">
        <f t="shared" si="8"/>
        <v>40908</v>
      </c>
      <c r="P14" s="42">
        <f t="shared" si="8"/>
        <v>41274</v>
      </c>
      <c r="Q14" s="42">
        <f t="shared" si="8"/>
        <v>41639</v>
      </c>
      <c r="R14" s="42">
        <f t="shared" si="8"/>
        <v>42004</v>
      </c>
      <c r="S14" s="42">
        <f t="shared" si="8"/>
        <v>42369</v>
      </c>
      <c r="T14" s="42">
        <f t="shared" si="8"/>
        <v>42735</v>
      </c>
      <c r="U14" s="42">
        <f t="shared" si="8"/>
        <v>43100</v>
      </c>
      <c r="V14" s="42">
        <f t="shared" si="8"/>
        <v>43465</v>
      </c>
      <c r="W14" s="42">
        <f t="shared" si="8"/>
        <v>43830</v>
      </c>
      <c r="X14" s="42">
        <f t="shared" si="8"/>
        <v>44196</v>
      </c>
      <c r="Y14" s="42">
        <f t="shared" si="8"/>
        <v>44561</v>
      </c>
      <c r="Z14" s="42">
        <f t="shared" si="8"/>
        <v>44926</v>
      </c>
      <c r="AA14" s="42">
        <f t="shared" si="8"/>
        <v>45291</v>
      </c>
      <c r="AB14" s="42">
        <f t="shared" si="8"/>
        <v>45657</v>
      </c>
      <c r="AC14" s="42">
        <f t="shared" si="8"/>
        <v>46022</v>
      </c>
    </row>
    <row r="15" spans="2:29" ht="11.25" hidden="1" outlineLevel="2">
      <c r="B15" s="38" t="str">
        <f>Mth_Name&amp;"s in "&amp;CHOOSE(DD_Model_Per_Type,"Financial "&amp;Yr_Name,Half_Yr_Name,Qtr_Name,Mth_Name)</f>
        <v>Months in Financial Year</v>
      </c>
      <c r="J15" s="44">
        <f aca="true" t="shared" si="9" ref="J15:AC15">CHOOSE(DD_Model_Per_Type,Mths_In_Yr,Mths_In_Half_Yr,Mths_In_Qtr,1)</f>
        <v>12</v>
      </c>
      <c r="K15" s="44">
        <f t="shared" si="9"/>
        <v>12</v>
      </c>
      <c r="L15" s="44">
        <f t="shared" si="9"/>
        <v>12</v>
      </c>
      <c r="M15" s="44">
        <f t="shared" si="9"/>
        <v>12</v>
      </c>
      <c r="N15" s="44">
        <f t="shared" si="9"/>
        <v>12</v>
      </c>
      <c r="O15" s="44">
        <f t="shared" si="9"/>
        <v>12</v>
      </c>
      <c r="P15" s="44">
        <f t="shared" si="9"/>
        <v>12</v>
      </c>
      <c r="Q15" s="44">
        <f t="shared" si="9"/>
        <v>12</v>
      </c>
      <c r="R15" s="44">
        <f t="shared" si="9"/>
        <v>12</v>
      </c>
      <c r="S15" s="44">
        <f t="shared" si="9"/>
        <v>12</v>
      </c>
      <c r="T15" s="44">
        <f t="shared" si="9"/>
        <v>12</v>
      </c>
      <c r="U15" s="44">
        <f t="shared" si="9"/>
        <v>12</v>
      </c>
      <c r="V15" s="44">
        <f t="shared" si="9"/>
        <v>12</v>
      </c>
      <c r="W15" s="44">
        <f t="shared" si="9"/>
        <v>12</v>
      </c>
      <c r="X15" s="44">
        <f t="shared" si="9"/>
        <v>12</v>
      </c>
      <c r="Y15" s="44">
        <f t="shared" si="9"/>
        <v>12</v>
      </c>
      <c r="Z15" s="44">
        <f t="shared" si="9"/>
        <v>12</v>
      </c>
      <c r="AA15" s="44">
        <f t="shared" si="9"/>
        <v>12</v>
      </c>
      <c r="AB15" s="44">
        <f t="shared" si="9"/>
        <v>12</v>
      </c>
      <c r="AC15" s="44">
        <f t="shared" si="9"/>
        <v>12</v>
      </c>
    </row>
    <row r="16" spans="2:29" ht="11.25" hidden="1" outlineLevel="2">
      <c r="B16" s="4" t="s">
        <v>144</v>
      </c>
      <c r="J16" s="44">
        <f>(J14+1)-J13</f>
        <v>365</v>
      </c>
      <c r="K16" s="44">
        <f aca="true" t="shared" si="10" ref="K16:AC16">(K14+1)-K13</f>
        <v>365</v>
      </c>
      <c r="L16" s="44">
        <f t="shared" si="10"/>
        <v>366</v>
      </c>
      <c r="M16" s="44">
        <f t="shared" si="10"/>
        <v>365</v>
      </c>
      <c r="N16" s="44">
        <f t="shared" si="10"/>
        <v>365</v>
      </c>
      <c r="O16" s="44">
        <f t="shared" si="10"/>
        <v>365</v>
      </c>
      <c r="P16" s="44">
        <f t="shared" si="10"/>
        <v>366</v>
      </c>
      <c r="Q16" s="44">
        <f t="shared" si="10"/>
        <v>365</v>
      </c>
      <c r="R16" s="44">
        <f t="shared" si="10"/>
        <v>365</v>
      </c>
      <c r="S16" s="44">
        <f t="shared" si="10"/>
        <v>365</v>
      </c>
      <c r="T16" s="44">
        <f t="shared" si="10"/>
        <v>366</v>
      </c>
      <c r="U16" s="44">
        <f t="shared" si="10"/>
        <v>365</v>
      </c>
      <c r="V16" s="44">
        <f t="shared" si="10"/>
        <v>365</v>
      </c>
      <c r="W16" s="44">
        <f t="shared" si="10"/>
        <v>365</v>
      </c>
      <c r="X16" s="44">
        <f t="shared" si="10"/>
        <v>366</v>
      </c>
      <c r="Y16" s="44">
        <f t="shared" si="10"/>
        <v>365</v>
      </c>
      <c r="Z16" s="44">
        <f t="shared" si="10"/>
        <v>365</v>
      </c>
      <c r="AA16" s="44">
        <f t="shared" si="10"/>
        <v>365</v>
      </c>
      <c r="AB16" s="44">
        <f t="shared" si="10"/>
        <v>366</v>
      </c>
      <c r="AC16" s="44">
        <f t="shared" si="10"/>
        <v>365</v>
      </c>
    </row>
    <row r="17" spans="2:29" ht="11.25" hidden="1" outlineLevel="2">
      <c r="B17" s="38" t="str">
        <f>"Days in "&amp;CHOOSE(DD_Model_Per_Type,"Financial "&amp;Yr_Name,Half_Yr_Name,Qtr_Name,Mth_Name)</f>
        <v>Days in Financial Year</v>
      </c>
      <c r="J17" s="44">
        <f aca="true" t="shared" si="11" ref="J17:AC17">IF(J13=Model_Start_Date,J14-EOMONTH(EDATE(J14,-J15),0),J16)</f>
        <v>365</v>
      </c>
      <c r="K17" s="44">
        <f t="shared" si="11"/>
        <v>365</v>
      </c>
      <c r="L17" s="44">
        <f t="shared" si="11"/>
        <v>366</v>
      </c>
      <c r="M17" s="44">
        <f t="shared" si="11"/>
        <v>365</v>
      </c>
      <c r="N17" s="44">
        <f t="shared" si="11"/>
        <v>365</v>
      </c>
      <c r="O17" s="44">
        <f t="shared" si="11"/>
        <v>365</v>
      </c>
      <c r="P17" s="44">
        <f t="shared" si="11"/>
        <v>366</v>
      </c>
      <c r="Q17" s="44">
        <f t="shared" si="11"/>
        <v>365</v>
      </c>
      <c r="R17" s="44">
        <f t="shared" si="11"/>
        <v>365</v>
      </c>
      <c r="S17" s="44">
        <f t="shared" si="11"/>
        <v>365</v>
      </c>
      <c r="T17" s="44">
        <f t="shared" si="11"/>
        <v>366</v>
      </c>
      <c r="U17" s="44">
        <f t="shared" si="11"/>
        <v>365</v>
      </c>
      <c r="V17" s="44">
        <f t="shared" si="11"/>
        <v>365</v>
      </c>
      <c r="W17" s="44">
        <f t="shared" si="11"/>
        <v>365</v>
      </c>
      <c r="X17" s="44">
        <f t="shared" si="11"/>
        <v>366</v>
      </c>
      <c r="Y17" s="44">
        <f t="shared" si="11"/>
        <v>365</v>
      </c>
      <c r="Z17" s="44">
        <f t="shared" si="11"/>
        <v>365</v>
      </c>
      <c r="AA17" s="44">
        <f t="shared" si="11"/>
        <v>365</v>
      </c>
      <c r="AB17" s="44">
        <f t="shared" si="11"/>
        <v>366</v>
      </c>
      <c r="AC17" s="44">
        <f t="shared" si="11"/>
        <v>365</v>
      </c>
    </row>
    <row r="18" spans="2:29" ht="11.25" hidden="1" outlineLevel="2">
      <c r="B18" s="4" t="s">
        <v>145</v>
      </c>
      <c r="J18" s="44">
        <f aca="true" t="shared" si="12" ref="J18:AC18">IF(J13=Model_Start_Date,1,I18+1)</f>
        <v>1</v>
      </c>
      <c r="K18" s="44">
        <f t="shared" si="12"/>
        <v>2</v>
      </c>
      <c r="L18" s="44">
        <f t="shared" si="12"/>
        <v>3</v>
      </c>
      <c r="M18" s="44">
        <f t="shared" si="12"/>
        <v>4</v>
      </c>
      <c r="N18" s="44">
        <f t="shared" si="12"/>
        <v>5</v>
      </c>
      <c r="O18" s="44">
        <f t="shared" si="12"/>
        <v>6</v>
      </c>
      <c r="P18" s="44">
        <f t="shared" si="12"/>
        <v>7</v>
      </c>
      <c r="Q18" s="44">
        <f t="shared" si="12"/>
        <v>8</v>
      </c>
      <c r="R18" s="44">
        <f t="shared" si="12"/>
        <v>9</v>
      </c>
      <c r="S18" s="44">
        <f t="shared" si="12"/>
        <v>10</v>
      </c>
      <c r="T18" s="44">
        <f t="shared" si="12"/>
        <v>11</v>
      </c>
      <c r="U18" s="44">
        <f t="shared" si="12"/>
        <v>12</v>
      </c>
      <c r="V18" s="44">
        <f t="shared" si="12"/>
        <v>13</v>
      </c>
      <c r="W18" s="44">
        <f t="shared" si="12"/>
        <v>14</v>
      </c>
      <c r="X18" s="44">
        <f t="shared" si="12"/>
        <v>15</v>
      </c>
      <c r="Y18" s="44">
        <f t="shared" si="12"/>
        <v>16</v>
      </c>
      <c r="Z18" s="44">
        <f t="shared" si="12"/>
        <v>17</v>
      </c>
      <c r="AA18" s="44">
        <f t="shared" si="12"/>
        <v>18</v>
      </c>
      <c r="AB18" s="44">
        <f t="shared" si="12"/>
        <v>19</v>
      </c>
      <c r="AC18" s="44">
        <f t="shared" si="12"/>
        <v>20</v>
      </c>
    </row>
    <row r="19" spans="2:29" ht="11.25" hidden="1" outlineLevel="2">
      <c r="B19" s="48" t="s">
        <v>146</v>
      </c>
      <c r="C19" s="46"/>
      <c r="D19" s="46"/>
      <c r="E19" s="46"/>
      <c r="F19" s="46"/>
      <c r="G19" s="46"/>
      <c r="H19" s="46"/>
      <c r="I19" s="46"/>
      <c r="J19" s="49">
        <v>0</v>
      </c>
      <c r="K19" s="49">
        <v>0</v>
      </c>
      <c r="L19" s="49">
        <v>0</v>
      </c>
      <c r="M19" s="49">
        <v>0</v>
      </c>
      <c r="N19" s="49">
        <v>0</v>
      </c>
      <c r="O19" s="49">
        <v>0</v>
      </c>
      <c r="P19" s="49">
        <v>0</v>
      </c>
      <c r="Q19" s="49">
        <v>0</v>
      </c>
      <c r="R19" s="49">
        <v>0</v>
      </c>
      <c r="S19" s="49">
        <v>0</v>
      </c>
      <c r="T19" s="49">
        <v>0</v>
      </c>
      <c r="U19" s="49">
        <v>0</v>
      </c>
      <c r="V19" s="49">
        <v>0</v>
      </c>
      <c r="W19" s="49">
        <v>0</v>
      </c>
      <c r="X19" s="49">
        <v>0</v>
      </c>
      <c r="Y19" s="49">
        <v>0</v>
      </c>
      <c r="Z19" s="49">
        <v>0</v>
      </c>
      <c r="AA19" s="49">
        <v>0</v>
      </c>
      <c r="AB19" s="49">
        <v>0</v>
      </c>
      <c r="AC19" s="49">
        <v>0</v>
      </c>
    </row>
    <row r="20" ht="11.25" collapsed="1">
      <c r="B20" s="7"/>
    </row>
  </sheetData>
  <sheetProtection/>
  <mergeCells count="1">
    <mergeCell ref="B3:F3"/>
  </mergeCells>
  <hyperlinks>
    <hyperlink ref="B3" location="HL_Home" tooltip="Go to Table of Contents" display="HL_Home"/>
    <hyperlink ref="A4" location="$B$20" tooltip="Go to Top of Sheet" display="$B$20"/>
    <hyperlink ref="B4" location="Output_SC!A1" tooltip="Go to Previous Sheet" display="Output_SC!A1"/>
    <hyperlink ref="C4" location="Lookup_SC!A1" tooltip="Go to Next Sheet" display="Lookup_SC!A1"/>
  </hyperlinks>
  <printOptions/>
  <pageMargins left="0.393700787401575" right="0.393700787401575" top="0.5905511811023625" bottom="0.9842519685039375" header="0" footer="0.3149606299212597"/>
  <pageSetup horizontalDpi="200" verticalDpi="200" orientation="landscape" paperSize="9" r:id="rId1"/>
  <headerFooter alignWithMargins="0">
    <oddFooter>&amp;L&amp;"Arial,Bold"&amp;7&amp;F
&amp;A
Printed: &amp;T on &amp;D&amp;C&amp;"Arial,Bold"&amp;10Page &amp;P of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0"/>
  <sheetViews>
    <sheetView showGridLines="0" zoomScalePageLayoutView="0" workbookViewId="0" topLeftCell="A1">
      <selection activeCell="A1" sqref="A1"/>
    </sheetView>
  </sheetViews>
  <sheetFormatPr defaultColWidth="10.83203125" defaultRowHeight="11.25"/>
  <cols>
    <col min="3" max="4" width="3.83203125" style="0" customWidth="1"/>
  </cols>
  <sheetData>
    <row r="1" ht="11.25">
      <c r="A1" s="6" t="s">
        <v>134</v>
      </c>
    </row>
    <row r="9" ht="18">
      <c r="C9" s="2" t="s">
        <v>148</v>
      </c>
    </row>
    <row r="10" ht="16.5">
      <c r="C10" s="34" t="s">
        <v>151</v>
      </c>
    </row>
    <row r="11" ht="15.75">
      <c r="C11" s="5" t="str">
        <f>Model_Name</f>
        <v>Waterfall Chart Example</v>
      </c>
    </row>
    <row r="12" spans="3:6" ht="11.25">
      <c r="C12" s="68" t="s">
        <v>3</v>
      </c>
      <c r="D12" s="68"/>
      <c r="E12" s="68"/>
      <c r="F12" s="68"/>
    </row>
    <row r="13" spans="3:4" ht="12.75">
      <c r="C13" s="11" t="s">
        <v>10</v>
      </c>
      <c r="D13" s="12" t="s">
        <v>11</v>
      </c>
    </row>
    <row r="17" ht="11.25">
      <c r="C17" s="3" t="s">
        <v>130</v>
      </c>
    </row>
    <row r="18" ht="11.25">
      <c r="C18" s="4" t="s">
        <v>131</v>
      </c>
    </row>
    <row r="19" ht="11.25">
      <c r="C19" s="4" t="s">
        <v>132</v>
      </c>
    </row>
    <row r="20" ht="11.25">
      <c r="C20" s="4" t="s">
        <v>133</v>
      </c>
    </row>
  </sheetData>
  <sheetProtection/>
  <mergeCells count="1">
    <mergeCell ref="C12:F12"/>
  </mergeCells>
  <hyperlinks>
    <hyperlink ref="C12" location="HL_Home" tooltip="Go to Table of Contents" display="HL_Home"/>
    <hyperlink ref="C13" location="'(Title1)_FO'!A1" tooltip="Go to Previous Sheet" display="'(Title1)_FO'!A1"/>
    <hyperlink ref="D13" location="GL!A1" tooltip="Go to Next Sheet" display="GL!A1"/>
  </hyperlinks>
  <printOptions/>
  <pageMargins left="0.393700787401575" right="0.393700787401575" top="0.5905511811023625" bottom="0.9842519685039375" header="0" footer="0.3149606299212597"/>
  <pageSetup fitToHeight="1" fitToWidth="1" horizontalDpi="200" verticalDpi="200" orientation="landscape" paperSize="9" r:id="rId1"/>
  <headerFooter alignWithMargins="0">
    <oddFooter>&amp;L&amp;"Arial,Bold"&amp;7&amp;F
&amp;A
Printed: &amp;T on &amp;D&amp;C&amp;"Arial,Bold"&amp;10Page &amp;P of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M38"/>
  <sheetViews>
    <sheetView showGridLines="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B1" sqref="B1"/>
    </sheetView>
  </sheetViews>
  <sheetFormatPr defaultColWidth="3.83203125" defaultRowHeight="11.25"/>
  <cols>
    <col min="2" max="2" width="3.83203125" style="0" customWidth="1"/>
    <col min="3" max="3" width="30.83203125" style="0" customWidth="1"/>
    <col min="5" max="5" width="15.83203125" style="0" customWidth="1"/>
    <col min="7" max="7" width="30.83203125" style="0" customWidth="1"/>
    <col min="9" max="9" width="15.83203125" style="0" customWidth="1"/>
    <col min="11" max="11" width="30.83203125" style="0" customWidth="1"/>
    <col min="13" max="13" width="20.83203125" style="0" customWidth="1"/>
    <col min="15" max="15" width="30.83203125" style="0" customWidth="1"/>
    <col min="17" max="17" width="30.83203125" style="0" customWidth="1"/>
    <col min="19" max="19" width="30.83203125" style="0" customWidth="1"/>
    <col min="21" max="21" width="30.83203125" style="0" customWidth="1"/>
    <col min="23" max="23" width="30.83203125" style="0" customWidth="1"/>
    <col min="25" max="25" width="30.83203125" style="0" customWidth="1"/>
    <col min="27" max="27" width="30.83203125" style="0" customWidth="1"/>
    <col min="29" max="29" width="30.83203125" style="0" customWidth="1"/>
    <col min="31" max="31" width="30.83203125" style="0" customWidth="1"/>
    <col min="33" max="33" width="30.83203125" style="0" customWidth="1"/>
    <col min="35" max="35" width="30.83203125" style="0" customWidth="1"/>
    <col min="37" max="37" width="30.83203125" style="0" customWidth="1"/>
    <col min="39" max="39" width="30.83203125" style="0" customWidth="1"/>
    <col min="41" max="41" width="30.83203125" style="0" customWidth="1"/>
    <col min="43" max="43" width="30.83203125" style="0" customWidth="1"/>
    <col min="45" max="45" width="30.83203125" style="0" customWidth="1"/>
    <col min="47" max="47" width="30.83203125" style="0" customWidth="1"/>
    <col min="49" max="49" width="30.83203125" style="0" customWidth="1"/>
    <col min="51" max="51" width="30.83203125" style="0" customWidth="1"/>
    <col min="53" max="53" width="30.83203125" style="0" customWidth="1"/>
    <col min="55" max="55" width="30.83203125" style="0" customWidth="1"/>
    <col min="57" max="57" width="30.83203125" style="0" customWidth="1"/>
    <col min="59" max="59" width="30.83203125" style="0" customWidth="1"/>
    <col min="61" max="61" width="30.83203125" style="0" customWidth="1"/>
    <col min="63" max="63" width="30.83203125" style="0" customWidth="1"/>
    <col min="65" max="65" width="30.83203125" style="0" customWidth="1"/>
    <col min="67" max="67" width="30.83203125" style="0" customWidth="1"/>
    <col min="69" max="69" width="30.83203125" style="0" customWidth="1"/>
    <col min="71" max="71" width="30.83203125" style="0" customWidth="1"/>
    <col min="73" max="73" width="30.83203125" style="0" customWidth="1"/>
    <col min="75" max="75" width="30.83203125" style="0" customWidth="1"/>
    <col min="77" max="77" width="30.83203125" style="0" customWidth="1"/>
    <col min="79" max="79" width="30.83203125" style="0" customWidth="1"/>
    <col min="81" max="81" width="30.83203125" style="0" customWidth="1"/>
    <col min="83" max="83" width="30.83203125" style="0" customWidth="1"/>
    <col min="85" max="85" width="30.83203125" style="0" customWidth="1"/>
    <col min="87" max="87" width="30.83203125" style="0" customWidth="1"/>
    <col min="89" max="89" width="30.83203125" style="0" customWidth="1"/>
    <col min="91" max="91" width="30.83203125" style="0" customWidth="1"/>
    <col min="93" max="93" width="30.83203125" style="0" customWidth="1"/>
    <col min="95" max="95" width="30.83203125" style="0" customWidth="1"/>
    <col min="97" max="97" width="30.83203125" style="0" customWidth="1"/>
    <col min="99" max="99" width="30.83203125" style="0" customWidth="1"/>
    <col min="101" max="101" width="30.83203125" style="0" customWidth="1"/>
    <col min="103" max="103" width="30.83203125" style="0" customWidth="1"/>
    <col min="105" max="105" width="30.83203125" style="0" customWidth="1"/>
    <col min="107" max="107" width="30.83203125" style="0" customWidth="1"/>
    <col min="109" max="109" width="30.83203125" style="0" customWidth="1"/>
    <col min="111" max="111" width="30.83203125" style="0" customWidth="1"/>
    <col min="113" max="113" width="30.83203125" style="0" customWidth="1"/>
    <col min="115" max="115" width="30.83203125" style="0" customWidth="1"/>
    <col min="117" max="117" width="30.83203125" style="0" customWidth="1"/>
    <col min="119" max="119" width="30.83203125" style="0" customWidth="1"/>
    <col min="121" max="121" width="30.83203125" style="0" customWidth="1"/>
    <col min="123" max="123" width="30.83203125" style="0" customWidth="1"/>
    <col min="125" max="125" width="30.83203125" style="0" customWidth="1"/>
    <col min="127" max="127" width="30.83203125" style="0" customWidth="1"/>
    <col min="129" max="129" width="30.83203125" style="0" customWidth="1"/>
    <col min="131" max="131" width="30.83203125" style="0" customWidth="1"/>
    <col min="133" max="133" width="30.83203125" style="0" customWidth="1"/>
    <col min="135" max="135" width="30.83203125" style="0" customWidth="1"/>
    <col min="137" max="137" width="30.83203125" style="0" customWidth="1"/>
    <col min="139" max="139" width="30.83203125" style="0" customWidth="1"/>
    <col min="141" max="141" width="30.83203125" style="0" customWidth="1"/>
    <col min="143" max="143" width="30.83203125" style="0" customWidth="1"/>
    <col min="145" max="145" width="30.83203125" style="0" customWidth="1"/>
    <col min="147" max="147" width="30.83203125" style="0" customWidth="1"/>
    <col min="149" max="149" width="30.83203125" style="0" customWidth="1"/>
    <col min="151" max="151" width="30.83203125" style="0" customWidth="1"/>
    <col min="153" max="153" width="30.83203125" style="0" customWidth="1"/>
    <col min="155" max="155" width="30.83203125" style="0" customWidth="1"/>
    <col min="157" max="157" width="30.83203125" style="0" customWidth="1"/>
    <col min="159" max="159" width="30.83203125" style="0" customWidth="1"/>
    <col min="161" max="161" width="30.83203125" style="0" customWidth="1"/>
    <col min="163" max="163" width="30.83203125" style="0" customWidth="1"/>
    <col min="165" max="165" width="30.83203125" style="0" customWidth="1"/>
    <col min="167" max="167" width="30.83203125" style="0" customWidth="1"/>
    <col min="169" max="169" width="30.83203125" style="0" customWidth="1"/>
    <col min="171" max="171" width="30.83203125" style="0" customWidth="1"/>
    <col min="173" max="173" width="30.83203125" style="0" customWidth="1"/>
    <col min="175" max="175" width="30.83203125" style="0" customWidth="1"/>
    <col min="177" max="177" width="30.83203125" style="0" customWidth="1"/>
    <col min="179" max="179" width="30.83203125" style="0" customWidth="1"/>
    <col min="181" max="181" width="30.83203125" style="0" customWidth="1"/>
    <col min="183" max="183" width="30.83203125" style="0" customWidth="1"/>
    <col min="185" max="185" width="30.83203125" style="0" customWidth="1"/>
    <col min="187" max="187" width="30.83203125" style="0" customWidth="1"/>
    <col min="189" max="189" width="30.83203125" style="0" customWidth="1"/>
    <col min="191" max="191" width="30.83203125" style="0" customWidth="1"/>
    <col min="193" max="193" width="30.83203125" style="0" customWidth="1"/>
    <col min="195" max="195" width="30.83203125" style="0" customWidth="1"/>
    <col min="197" max="197" width="30.83203125" style="0" customWidth="1"/>
    <col min="199" max="199" width="30.83203125" style="0" customWidth="1"/>
    <col min="201" max="201" width="30.83203125" style="0" customWidth="1"/>
    <col min="203" max="203" width="30.83203125" style="0" customWidth="1"/>
    <col min="205" max="205" width="30.83203125" style="0" customWidth="1"/>
    <col min="207" max="207" width="30.83203125" style="0" customWidth="1"/>
    <col min="209" max="209" width="30.83203125" style="0" customWidth="1"/>
    <col min="211" max="211" width="30.83203125" style="0" customWidth="1"/>
    <col min="213" max="213" width="30.83203125" style="0" customWidth="1"/>
    <col min="215" max="215" width="30.83203125" style="0" customWidth="1"/>
    <col min="217" max="217" width="30.83203125" style="0" customWidth="1"/>
    <col min="219" max="219" width="30.83203125" style="0" customWidth="1"/>
    <col min="221" max="221" width="30.83203125" style="0" customWidth="1"/>
    <col min="223" max="223" width="30.83203125" style="0" customWidth="1"/>
    <col min="225" max="225" width="30.83203125" style="0" customWidth="1"/>
    <col min="227" max="227" width="30.83203125" style="0" customWidth="1"/>
    <col min="229" max="229" width="30.83203125" style="0" customWidth="1"/>
    <col min="231" max="231" width="30.83203125" style="0" customWidth="1"/>
    <col min="233" max="233" width="30.83203125" style="0" customWidth="1"/>
    <col min="235" max="235" width="30.83203125" style="0" customWidth="1"/>
    <col min="237" max="237" width="30.83203125" style="0" customWidth="1"/>
    <col min="239" max="239" width="30.83203125" style="0" customWidth="1"/>
    <col min="241" max="241" width="30.83203125" style="0" customWidth="1"/>
    <col min="243" max="243" width="30.83203125" style="0" customWidth="1"/>
    <col min="245" max="245" width="30.83203125" style="0" customWidth="1"/>
    <col min="247" max="247" width="30.83203125" style="0" customWidth="1"/>
    <col min="249" max="249" width="30.83203125" style="0" customWidth="1"/>
    <col min="251" max="251" width="30.83203125" style="0" customWidth="1"/>
    <col min="253" max="253" width="30.83203125" style="0" customWidth="1"/>
    <col min="255" max="255" width="30.83203125" style="0" customWidth="1"/>
  </cols>
  <sheetData>
    <row r="1" spans="1:2" ht="18">
      <c r="A1" s="6" t="s">
        <v>115</v>
      </c>
      <c r="B1" s="2" t="s">
        <v>9</v>
      </c>
    </row>
    <row r="2" ht="15.75">
      <c r="B2" s="5" t="str">
        <f>Model_Name</f>
        <v>Waterfall Chart Example</v>
      </c>
    </row>
    <row r="3" spans="2:3" ht="11.25">
      <c r="B3" s="68" t="s">
        <v>3</v>
      </c>
      <c r="C3" s="68"/>
    </row>
    <row r="4" spans="1:3" ht="12.75">
      <c r="A4" s="8" t="s">
        <v>6</v>
      </c>
      <c r="B4" s="11" t="s">
        <v>10</v>
      </c>
      <c r="C4" s="12"/>
    </row>
    <row r="5" ht="11.25">
      <c r="B5" s="7"/>
    </row>
    <row r="7" spans="2:13" ht="12.75">
      <c r="B7" s="9" t="s">
        <v>12</v>
      </c>
      <c r="E7" s="9" t="s">
        <v>13</v>
      </c>
      <c r="F7" s="9" t="s">
        <v>57</v>
      </c>
      <c r="I7" s="9" t="s">
        <v>13</v>
      </c>
      <c r="J7" s="9" t="s">
        <v>88</v>
      </c>
      <c r="M7" s="9" t="s">
        <v>13</v>
      </c>
    </row>
    <row r="9" spans="3:13" ht="11.25">
      <c r="C9" s="13" t="s">
        <v>14</v>
      </c>
      <c r="E9" s="4" t="s">
        <v>15</v>
      </c>
      <c r="G9" s="13" t="s">
        <v>58</v>
      </c>
      <c r="I9" s="4" t="s">
        <v>59</v>
      </c>
      <c r="K9" s="13" t="s">
        <v>89</v>
      </c>
      <c r="M9" s="4" t="s">
        <v>90</v>
      </c>
    </row>
    <row r="10" spans="3:13" ht="11.25">
      <c r="C10" s="14" t="s">
        <v>16</v>
      </c>
      <c r="E10" s="4" t="s">
        <v>17</v>
      </c>
      <c r="G10" s="14" t="s">
        <v>60</v>
      </c>
      <c r="I10" s="4" t="s">
        <v>61</v>
      </c>
      <c r="K10" s="14" t="s">
        <v>91</v>
      </c>
      <c r="M10" s="4" t="s">
        <v>92</v>
      </c>
    </row>
    <row r="11" spans="3:13" ht="11.25">
      <c r="C11" s="14" t="s">
        <v>18</v>
      </c>
      <c r="E11" s="4" t="s">
        <v>19</v>
      </c>
      <c r="G11" s="14" t="s">
        <v>62</v>
      </c>
      <c r="I11" s="4" t="s">
        <v>63</v>
      </c>
      <c r="K11" s="14" t="s">
        <v>93</v>
      </c>
      <c r="M11" s="4" t="s">
        <v>94</v>
      </c>
    </row>
    <row r="12" spans="3:13" ht="11.25">
      <c r="C12" s="14" t="s">
        <v>20</v>
      </c>
      <c r="E12" s="4" t="s">
        <v>21</v>
      </c>
      <c r="G12" s="14" t="s">
        <v>64</v>
      </c>
      <c r="I12" s="4" t="s">
        <v>65</v>
      </c>
      <c r="K12" s="14" t="s">
        <v>95</v>
      </c>
      <c r="M12" s="4" t="s">
        <v>96</v>
      </c>
    </row>
    <row r="13" spans="3:13" ht="11.25">
      <c r="C13" s="14" t="s">
        <v>22</v>
      </c>
      <c r="E13" s="4" t="s">
        <v>23</v>
      </c>
      <c r="G13" s="14" t="s">
        <v>66</v>
      </c>
      <c r="I13" s="4" t="s">
        <v>67</v>
      </c>
      <c r="K13" s="14" t="s">
        <v>97</v>
      </c>
      <c r="M13" s="4" t="s">
        <v>98</v>
      </c>
    </row>
    <row r="14" spans="3:5" ht="11.25">
      <c r="C14" s="14" t="s">
        <v>24</v>
      </c>
      <c r="E14" s="4" t="s">
        <v>24</v>
      </c>
    </row>
    <row r="15" spans="3:5" ht="11.25">
      <c r="C15" s="14" t="s">
        <v>25</v>
      </c>
      <c r="E15" s="4" t="s">
        <v>26</v>
      </c>
    </row>
    <row r="16" spans="3:13" ht="12.75">
      <c r="C16" s="14" t="s">
        <v>27</v>
      </c>
      <c r="E16" s="4" t="s">
        <v>28</v>
      </c>
      <c r="F16" s="9" t="s">
        <v>68</v>
      </c>
      <c r="I16" s="9" t="s">
        <v>13</v>
      </c>
      <c r="J16" s="9" t="s">
        <v>99</v>
      </c>
      <c r="M16" s="9" t="s">
        <v>13</v>
      </c>
    </row>
    <row r="17" spans="3:5" ht="11.25">
      <c r="C17" s="14" t="s">
        <v>29</v>
      </c>
      <c r="E17" s="4" t="s">
        <v>30</v>
      </c>
    </row>
    <row r="18" spans="3:13" ht="11.25">
      <c r="C18" s="14" t="s">
        <v>31</v>
      </c>
      <c r="E18" s="4" t="s">
        <v>32</v>
      </c>
      <c r="G18" s="13" t="s">
        <v>69</v>
      </c>
      <c r="I18" s="4" t="s">
        <v>70</v>
      </c>
      <c r="K18" s="13" t="s">
        <v>100</v>
      </c>
      <c r="M18" s="4"/>
    </row>
    <row r="19" spans="3:13" ht="11.25">
      <c r="C19" s="14" t="s">
        <v>33</v>
      </c>
      <c r="E19" s="4" t="s">
        <v>34</v>
      </c>
      <c r="G19" s="14" t="s">
        <v>71</v>
      </c>
      <c r="I19" s="4" t="s">
        <v>72</v>
      </c>
      <c r="K19" s="15">
        <v>60</v>
      </c>
      <c r="M19" s="4" t="s">
        <v>101</v>
      </c>
    </row>
    <row r="20" spans="3:13" ht="11.25">
      <c r="C20" s="14" t="s">
        <v>35</v>
      </c>
      <c r="E20" s="4" t="s">
        <v>36</v>
      </c>
      <c r="G20" s="14" t="s">
        <v>51</v>
      </c>
      <c r="I20" s="4" t="s">
        <v>73</v>
      </c>
      <c r="K20" s="15">
        <v>60</v>
      </c>
      <c r="M20" s="4" t="s">
        <v>102</v>
      </c>
    </row>
    <row r="21" spans="3:13" ht="11.25">
      <c r="C21" s="14" t="s">
        <v>37</v>
      </c>
      <c r="E21" s="4" t="s">
        <v>38</v>
      </c>
      <c r="G21" s="14" t="s">
        <v>40</v>
      </c>
      <c r="I21" s="4" t="s">
        <v>74</v>
      </c>
      <c r="K21" s="15">
        <v>24</v>
      </c>
      <c r="M21" s="4" t="s">
        <v>103</v>
      </c>
    </row>
    <row r="22" spans="7:13" ht="11.25">
      <c r="G22" s="14" t="s">
        <v>14</v>
      </c>
      <c r="I22" s="4" t="s">
        <v>75</v>
      </c>
      <c r="K22" s="15">
        <v>7</v>
      </c>
      <c r="M22" s="4" t="s">
        <v>104</v>
      </c>
    </row>
    <row r="23" spans="11:13" ht="11.25">
      <c r="K23" s="15">
        <v>52</v>
      </c>
      <c r="M23" s="4" t="s">
        <v>105</v>
      </c>
    </row>
    <row r="24" spans="2:13" ht="12.75">
      <c r="B24" s="9" t="s">
        <v>39</v>
      </c>
      <c r="E24" s="9" t="s">
        <v>13</v>
      </c>
      <c r="K24" s="15">
        <v>3</v>
      </c>
      <c r="M24" s="4" t="s">
        <v>106</v>
      </c>
    </row>
    <row r="25" spans="6:13" ht="12.75">
      <c r="F25" s="9" t="s">
        <v>76</v>
      </c>
      <c r="I25" s="9" t="s">
        <v>13</v>
      </c>
      <c r="K25" s="15">
        <v>6</v>
      </c>
      <c r="M25" s="4" t="s">
        <v>107</v>
      </c>
    </row>
    <row r="26" spans="3:5" ht="11.25">
      <c r="C26" s="13" t="s">
        <v>40</v>
      </c>
      <c r="E26" s="4" t="s">
        <v>41</v>
      </c>
    </row>
    <row r="27" spans="3:9" ht="11.25">
      <c r="C27" s="14" t="s">
        <v>42</v>
      </c>
      <c r="E27" s="4" t="s">
        <v>43</v>
      </c>
      <c r="G27" s="13" t="s">
        <v>77</v>
      </c>
      <c r="I27" s="4" t="s">
        <v>78</v>
      </c>
    </row>
    <row r="28" spans="3:13" ht="12.75">
      <c r="C28" s="14" t="s">
        <v>44</v>
      </c>
      <c r="E28" s="4" t="s">
        <v>45</v>
      </c>
      <c r="G28" s="15">
        <v>1</v>
      </c>
      <c r="I28" s="4" t="s">
        <v>79</v>
      </c>
      <c r="J28" s="9" t="s">
        <v>108</v>
      </c>
      <c r="M28" s="9" t="s">
        <v>13</v>
      </c>
    </row>
    <row r="29" spans="3:9" ht="11.25">
      <c r="C29" s="14" t="s">
        <v>46</v>
      </c>
      <c r="E29" s="4" t="s">
        <v>47</v>
      </c>
      <c r="G29" s="15">
        <v>2</v>
      </c>
      <c r="I29" s="4" t="s">
        <v>80</v>
      </c>
    </row>
    <row r="30" spans="3:13" ht="11.25">
      <c r="C30" s="14" t="s">
        <v>48</v>
      </c>
      <c r="E30" s="4" t="s">
        <v>49</v>
      </c>
      <c r="G30" s="15">
        <v>4</v>
      </c>
      <c r="I30" s="4" t="s">
        <v>81</v>
      </c>
      <c r="K30" s="13" t="s">
        <v>109</v>
      </c>
      <c r="M30" s="4"/>
    </row>
    <row r="31" spans="7:13" ht="11.25">
      <c r="G31" s="15">
        <v>12</v>
      </c>
      <c r="I31" s="4" t="s">
        <v>82</v>
      </c>
      <c r="K31" s="15">
        <v>10</v>
      </c>
      <c r="M31" s="4" t="s">
        <v>110</v>
      </c>
    </row>
    <row r="32" spans="11:13" ht="11.25">
      <c r="K32" s="15">
        <v>100</v>
      </c>
      <c r="M32" s="4" t="s">
        <v>111</v>
      </c>
    </row>
    <row r="33" spans="2:13" ht="12.75">
      <c r="B33" s="9" t="s">
        <v>50</v>
      </c>
      <c r="E33" s="9" t="s">
        <v>13</v>
      </c>
      <c r="K33" s="15">
        <v>1000</v>
      </c>
      <c r="M33" s="4" t="s">
        <v>112</v>
      </c>
    </row>
    <row r="34" spans="6:13" ht="12.75">
      <c r="F34" s="9" t="s">
        <v>83</v>
      </c>
      <c r="I34" s="9" t="s">
        <v>13</v>
      </c>
      <c r="K34" s="15">
        <v>1000000</v>
      </c>
      <c r="M34" s="4" t="s">
        <v>113</v>
      </c>
    </row>
    <row r="35" spans="3:13" ht="11.25">
      <c r="C35" s="13" t="s">
        <v>51</v>
      </c>
      <c r="E35" s="4" t="s">
        <v>52</v>
      </c>
      <c r="K35" s="15">
        <v>1000000000</v>
      </c>
      <c r="M35" s="4" t="s">
        <v>114</v>
      </c>
    </row>
    <row r="36" spans="3:9" ht="11.25">
      <c r="C36" s="14" t="s">
        <v>53</v>
      </c>
      <c r="E36" s="4" t="s">
        <v>54</v>
      </c>
      <c r="G36" s="13" t="s">
        <v>84</v>
      </c>
      <c r="I36" s="4" t="s">
        <v>85</v>
      </c>
    </row>
    <row r="37" spans="3:9" ht="11.25">
      <c r="C37" s="14" t="s">
        <v>55</v>
      </c>
      <c r="E37" s="4" t="s">
        <v>56</v>
      </c>
      <c r="G37" s="14" t="s">
        <v>86</v>
      </c>
      <c r="I37" s="4" t="s">
        <v>86</v>
      </c>
    </row>
    <row r="38" spans="7:9" ht="11.25">
      <c r="G38" s="14" t="s">
        <v>87</v>
      </c>
      <c r="I38" s="4" t="s">
        <v>87</v>
      </c>
    </row>
  </sheetData>
  <sheetProtection/>
  <mergeCells count="1">
    <mergeCell ref="B3:C3"/>
  </mergeCells>
  <hyperlinks>
    <hyperlink ref="B3" location="HL_Home" tooltip="Go to Table of Contents" display="HL_Home"/>
    <hyperlink ref="A4" location="$B$5" tooltip="Go to Top of Sheet" display="$B$5"/>
    <hyperlink ref="B4" location="Lookup_SC!A1" tooltip="Go to Previous Sheet" display="Lookup_SC!A1"/>
  </hyperlinks>
  <printOptions/>
  <pageMargins left="0.393700787401575" right="0.393700787401575" top="0.5905511811023625" bottom="0.9842519685039375" header="0" footer="0.3149606299212597"/>
  <pageSetup fitToHeight="1" fitToWidth="1" horizontalDpi="200" verticalDpi="200" orientation="landscape" paperSize="9" scale="98" r:id="rId1"/>
  <headerFooter alignWithMargins="0">
    <oddFooter>&amp;L&amp;"Arial,Bold"&amp;7&amp;F
&amp;A
Printed: &amp;T on &amp;D&amp;C&amp;"Arial,Bold"&amp;10Page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 Liam Bastick</dc:creator>
  <cp:keywords/>
  <dc:description/>
  <cp:lastModifiedBy>Dr. Liam Bastick</cp:lastModifiedBy>
  <cp:lastPrinted>2010-04-17T20:43:06Z</cp:lastPrinted>
  <dcterms:created xsi:type="dcterms:W3CDTF">2009-03-30T22:32:30Z</dcterms:created>
  <dcterms:modified xsi:type="dcterms:W3CDTF">2010-04-17T20:44:51Z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