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730" windowHeight="11760" tabRatio="950" activeTab="0"/>
  </bookViews>
  <sheets>
    <sheet name="GC" sheetId="1" r:id="rId1"/>
    <sheet name="Contents" sheetId="2" r:id="rId2"/>
    <sheet name="Example_SC" sheetId="3" r:id="rId3"/>
    <sheet name="Simple_Illustration" sheetId="4" r:id="rId4"/>
    <sheet name="Datevalue" sheetId="5" r:id="rId5"/>
    <sheet name="Dates_Example" sheetId="6" r:id="rId6"/>
  </sheets>
  <definedNames>
    <definedName name="_xlfn.FORMULATEXT" hidden="1">#NAME?</definedName>
    <definedName name="_xlfn.SUMIFS" hidden="1">#NAME?</definedName>
    <definedName name="Example">'Dates_Example'!$G$10</definedName>
    <definedName name="HL_Home">'Contents'!$B$1</definedName>
    <definedName name="Model_Name">'GC'!$C$10</definedName>
    <definedName name="_xlnm.Print_Area" localSheetId="1">'Contents'!$B$1:$Q$13</definedName>
    <definedName name="_xlnm.Print_Area" localSheetId="5">'Dates_Example'!$A$1:$M$8</definedName>
    <definedName name="_xlnm.Print_Area" localSheetId="4">'Datevalue'!$A$1:$M$8</definedName>
    <definedName name="_xlnm.Print_Area" localSheetId="2">'Example_SC'!$B$1:$P$30</definedName>
    <definedName name="_xlnm.Print_Area" localSheetId="0">'GC'!$B$1:$P$30</definedName>
    <definedName name="_xlnm.Print_Area" localSheetId="3">'Simple_Illustration'!$A$1:$M$60</definedName>
    <definedName name="_xlnm.Print_Titles" localSheetId="1">'Contents'!$1:$7</definedName>
    <definedName name="_xlnm.Print_Titles" localSheetId="5">'Dates_Example'!$1:$5</definedName>
    <definedName name="_xlnm.Print_Titles" localSheetId="4">'Datevalue'!$1:$5</definedName>
    <definedName name="_xlnm.Print_Titles" localSheetId="3">'Simple_Illustration'!$1:$5</definedName>
  </definedNames>
  <calcPr fullCalcOnLoad="1"/>
</workbook>
</file>

<file path=xl/sharedStrings.xml><?xml version="1.0" encoding="utf-8"?>
<sst xmlns="http://schemas.openxmlformats.org/spreadsheetml/2006/main" count="107" uniqueCount="85">
  <si>
    <t>Primary Developer:  Liam Bastick</t>
  </si>
  <si>
    <t>General Cover Notes:</t>
  </si>
  <si>
    <t>GC</t>
  </si>
  <si>
    <t>Go to Table of Contents</t>
  </si>
  <si>
    <t>Table of Contents</t>
  </si>
  <si>
    <t>Go to Cover Sheet</t>
  </si>
  <si>
    <t>é</t>
  </si>
  <si>
    <t>Section &amp; Sheet Titles</t>
  </si>
  <si>
    <t>C</t>
  </si>
  <si>
    <t>ç</t>
  </si>
  <si>
    <t>è</t>
  </si>
  <si>
    <t>Section Cover Notes:</t>
  </si>
  <si>
    <t>SC</t>
  </si>
  <si>
    <t>Section 1.</t>
  </si>
  <si>
    <t>a.</t>
  </si>
  <si>
    <t xml:space="preserve">  Page  </t>
  </si>
  <si>
    <t>Total Pages:</t>
  </si>
  <si>
    <t>SumProduct Pty Ltd</t>
  </si>
  <si>
    <t>Any queries, please e-mail:</t>
  </si>
  <si>
    <t>liam.bastick@sumproduct.com</t>
  </si>
  <si>
    <t>Website:</t>
  </si>
  <si>
    <t>www.sumproduct.com</t>
  </si>
  <si>
    <t>For past articles visit:</t>
  </si>
  <si>
    <t>BA</t>
  </si>
  <si>
    <t>Text String Functions Examples</t>
  </si>
  <si>
    <t>LEN</t>
  </si>
  <si>
    <t>Number of characters in:</t>
  </si>
  <si>
    <t>B C G</t>
  </si>
  <si>
    <t xml:space="preserve">ok          </t>
  </si>
  <si>
    <t>LEFT</t>
  </si>
  <si>
    <t>Display first character:</t>
  </si>
  <si>
    <t>Display first three characters:</t>
  </si>
  <si>
    <t>Convert this text to a number:</t>
  </si>
  <si>
    <t>123-</t>
  </si>
  <si>
    <t>RIGHT</t>
  </si>
  <si>
    <t>Display last letter:</t>
  </si>
  <si>
    <t>Display last three letters:</t>
  </si>
  <si>
    <t>three</t>
  </si>
  <si>
    <t>MID</t>
  </si>
  <si>
    <t>Display 2nd, 3rd and 4th letters:</t>
  </si>
  <si>
    <t>FIND</t>
  </si>
  <si>
    <t>(Case sensitive, wildcards not allowed)</t>
  </si>
  <si>
    <t>Find position of first "M" in Management:</t>
  </si>
  <si>
    <t>Management</t>
  </si>
  <si>
    <t>Find position of first "m" in Management:</t>
  </si>
  <si>
    <t>SEARCH</t>
  </si>
  <si>
    <t>(Not case sensitive, wildcards allowed)</t>
  </si>
  <si>
    <t>Find position of C?a:</t>
  </si>
  <si>
    <t>Coca Cola</t>
  </si>
  <si>
    <t>Find position of C*a:</t>
  </si>
  <si>
    <t>Find ?:</t>
  </si>
  <si>
    <t>Why?</t>
  </si>
  <si>
    <t>TRIM</t>
  </si>
  <si>
    <t>Remove excess spaces:</t>
  </si>
  <si>
    <t xml:space="preserve">J    Smith    </t>
  </si>
  <si>
    <t>Number of excess spaces:</t>
  </si>
  <si>
    <t>Various Illustrations</t>
  </si>
  <si>
    <t>Functions</t>
  </si>
  <si>
    <t>Solutions</t>
  </si>
  <si>
    <t>Find position of C??a:</t>
  </si>
  <si>
    <t>A B C</t>
  </si>
  <si>
    <t>Dates Example</t>
  </si>
  <si>
    <t>Datevalue</t>
  </si>
  <si>
    <t>Example</t>
  </si>
  <si>
    <t>Text</t>
  </si>
  <si>
    <t>Date</t>
  </si>
  <si>
    <t>Complex Illustration</t>
  </si>
  <si>
    <t>Sunday's date will be 25/12/16.</t>
  </si>
  <si>
    <t>Interim Calculations</t>
  </si>
  <si>
    <t>Day of Month</t>
  </si>
  <si>
    <t>Find letter "b"</t>
  </si>
  <si>
    <t>Example text</t>
  </si>
  <si>
    <t>Find the first "/"</t>
  </si>
  <si>
    <t>Month</t>
  </si>
  <si>
    <t>There is only one character in month</t>
  </si>
  <si>
    <t>Year</t>
  </si>
  <si>
    <t>Last three characters of string</t>
  </si>
  <si>
    <t>Solution</t>
  </si>
  <si>
    <t>Overall Date</t>
  </si>
  <si>
    <t>Providing examples of useful text string functions to extract dates.</t>
  </si>
  <si>
    <t>Extracting Dates Using Text String Functions</t>
  </si>
  <si>
    <t>Extracting Dates from Text Strings</t>
  </si>
  <si>
    <t>How to get a date if you are a modeller…</t>
  </si>
  <si>
    <t>b.</t>
  </si>
  <si>
    <t>c.</t>
  </si>
</sst>
</file>

<file path=xl/styles.xml><?xml version="1.0" encoding="utf-8"?>
<styleSheet xmlns="http://schemas.openxmlformats.org/spreadsheetml/2006/main">
  <numFmts count="5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(###0_);\(###0\);_(###0_)"/>
    <numFmt numFmtId="171" formatCode="d/m/yy"/>
    <numFmt numFmtId="172" formatCode="_(#,##0.0_);\(#,##0.0\);_(&quot;-&quot;_)"/>
    <numFmt numFmtId="173" formatCode="_(#,##0.0%_);\(#,##0.0%\);_(&quot;-&quot;_)"/>
    <numFmt numFmtId="174" formatCode="_(#,##0.0\x_);\(#,##0.0\x\);_(&quot;-&quot;_)"/>
    <numFmt numFmtId="175" formatCode="_(&quot;$&quot;#,##0.0_);\(&quot;$&quot;#,##0.0\);_(&quot;-&quot;_)"/>
    <numFmt numFmtId="176" formatCode="_)d/m/yy_)"/>
    <numFmt numFmtId="177" formatCode="_(#,##0_);\(#,##0\);_(&quot;-&quot;_)"/>
    <numFmt numFmtId="178" formatCode="0."/>
    <numFmt numFmtId="179" formatCode="#,##0."/>
    <numFmt numFmtId="180" formatCode="_(&quot;$&quot;#,##0_);\(&quot;$&quot;#,##0\);_(&quot;-&quot;_)"/>
    <numFmt numFmtId="181" formatCode="_(#,##0.00_);\(#,##0.00\);_(&quot;-&quot;_)"/>
    <numFmt numFmtId="182" formatCode="#,##0.0"/>
    <numFmt numFmtId="183" formatCode="000000"/>
    <numFmt numFmtId="184" formatCode="_-&quot;$&quot;* #,##0.000_-;\-&quot;$&quot;* #,##0.000_-;_-&quot;$&quot;* &quot;-&quot;??_-;_-@_-"/>
    <numFmt numFmtId="185" formatCode="_-&quot;$&quot;* #,##0.0_-;\-&quot;$&quot;* #,##0.0_-;_-&quot;$&quot;* &quot;-&quot;??_-;_-@_-"/>
    <numFmt numFmtId="186" formatCode="_-&quot;$&quot;* #,##0_-;\-&quot;$&quot;* #,##0_-;_-&quot;$&quot;* &quot;-&quot;??_-;_-@_-"/>
    <numFmt numFmtId="187" formatCode="_-* #,##0.000_-;\-* #,##0.000_-;_-* &quot;-&quot;??_-;_-@_-"/>
    <numFmt numFmtId="188" formatCode="_-* #,##0.0_-;\-* #,##0.0_-;_-* &quot;-&quot;??_-;_-@_-"/>
    <numFmt numFmtId="189" formatCode="_-* #,##0_-;\-* #,##0_-;_-* &quot;-&quot;??_-;_-@_-"/>
    <numFmt numFmtId="190" formatCode="&quot;$&quot;#,##0"/>
    <numFmt numFmtId="191" formatCode="[Blue]#,##0.0,,&quot;m&quot;"/>
    <numFmt numFmtId="192" formatCode="[Blue]#,##0.00,&quot;k&quot;"/>
    <numFmt numFmtId="193" formatCode="[Blue]0"/>
    <numFmt numFmtId="194" formatCode="[Blue]_(#,##0.00%_)"/>
    <numFmt numFmtId="195" formatCode="[Red]\(#,##0.00%\)"/>
    <numFmt numFmtId="196" formatCode=";;\-"/>
    <numFmt numFmtId="197" formatCode="[Red]0"/>
    <numFmt numFmtId="198" formatCode=";[Red]\(#,##0,&quot;k&quot;\);"/>
    <numFmt numFmtId="199" formatCode=";[Red]\(#,##0,,&quot;m&quot;\);"/>
    <numFmt numFmtId="200" formatCode="[Blue]_(#,##0.00%_);[Red]\(#,##0.00%\);\-;@"/>
    <numFmt numFmtId="201" formatCode="[Blue][&gt;1000000]#,##0.0,,&quot;m&quot;;[Blue]#,##0.00,&quot;k&quot;;[Blue]0"/>
    <numFmt numFmtId="202" formatCode="[Red][&lt;=-1000000]\(#,##0,,&quot;m&quot;\);[Red][&lt;=-1000]\(#,##0,&quot;k&quot;\);[Red]0"/>
    <numFmt numFmtId="203" formatCode="[Blue][&gt;=1000000]#,##0.0,,&quot;m&quot;;[Blue][&gt;=1000]#,##0.00,&quot;k&quot;;[Blue]0"/>
    <numFmt numFmtId="204" formatCode="[Blue]0;[Red]\-0;\-;@"/>
    <numFmt numFmtId="205" formatCode="[Blue][&gt;=1000000]#,##0.0,,&quot;m&quot;;[Blue]#,##0.00,&quot;k&quot;"/>
    <numFmt numFmtId="206" formatCode="[Blue]_(#,##0.00%_);[Red]\(#,##0.00%\);\-"/>
    <numFmt numFmtId="207" formatCode="[Red][&lt;=-1000000]\(#,##0,,&quot;m&quot;\);[Red]\(#,##0,&quot;k&quot;\)"/>
    <numFmt numFmtId="208" formatCode="[$-809]dd\ mmmm\ yyyy"/>
    <numFmt numFmtId="209" formatCode="dd\ mmm\ yy"/>
  </numFmts>
  <fonts count="71">
    <font>
      <sz val="8"/>
      <name val="Arial"/>
      <family val="0"/>
    </font>
    <font>
      <b/>
      <sz val="14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 val="single"/>
      <sz val="8"/>
      <color indexed="56"/>
      <name val="Arial"/>
      <family val="2"/>
    </font>
    <font>
      <b/>
      <sz val="10"/>
      <color indexed="56"/>
      <name val="Wingdings"/>
      <family val="0"/>
    </font>
    <font>
      <b/>
      <u val="single"/>
      <sz val="9.5"/>
      <color indexed="56"/>
      <name val="Arial"/>
      <family val="2"/>
    </font>
    <font>
      <b/>
      <u val="single"/>
      <sz val="9"/>
      <color indexed="56"/>
      <name val="Arial"/>
      <family val="2"/>
    </font>
    <font>
      <u val="single"/>
      <sz val="8"/>
      <color indexed="56"/>
      <name val="Arial"/>
      <family val="2"/>
    </font>
    <font>
      <u val="single"/>
      <sz val="7.5"/>
      <color indexed="56"/>
      <name val="Arial"/>
      <family val="2"/>
    </font>
    <font>
      <b/>
      <sz val="14"/>
      <color indexed="8"/>
      <name val="Tahoma"/>
      <family val="2"/>
    </font>
    <font>
      <b/>
      <sz val="13"/>
      <color indexed="8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b/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u val="single"/>
      <sz val="8"/>
      <color indexed="56"/>
      <name val="Tahoma"/>
      <family val="2"/>
    </font>
    <font>
      <b/>
      <sz val="14"/>
      <color indexed="60"/>
      <name val="Arial"/>
      <family val="2"/>
    </font>
    <font>
      <b/>
      <sz val="8"/>
      <color indexed="60"/>
      <name val="Arial"/>
      <family val="2"/>
    </font>
    <font>
      <sz val="8"/>
      <color indexed="60"/>
      <name val="Arial"/>
      <family val="2"/>
    </font>
    <font>
      <sz val="8"/>
      <color indexed="9"/>
      <name val="Arial"/>
      <family val="2"/>
    </font>
    <font>
      <u val="single"/>
      <sz val="8"/>
      <color indexed="12"/>
      <name val="Arial"/>
      <family val="2"/>
    </font>
    <font>
      <b/>
      <sz val="10"/>
      <color indexed="60"/>
      <name val="Arial"/>
      <family val="2"/>
    </font>
    <font>
      <sz val="8"/>
      <color indexed="18"/>
      <name val="Arial"/>
      <family val="2"/>
    </font>
    <font>
      <b/>
      <sz val="13"/>
      <color indexed="60"/>
      <name val="Arial"/>
      <family val="2"/>
    </font>
    <font>
      <b/>
      <sz val="9.5"/>
      <color indexed="56"/>
      <name val="Arial"/>
      <family val="2"/>
    </font>
    <font>
      <sz val="8"/>
      <color indexed="56"/>
      <name val="Arial"/>
      <family val="2"/>
    </font>
    <font>
      <b/>
      <sz val="9"/>
      <color indexed="60"/>
      <name val="Arial"/>
      <family val="2"/>
    </font>
    <font>
      <b/>
      <sz val="12"/>
      <color indexed="60"/>
      <name val="Arial"/>
      <family val="2"/>
    </font>
    <font>
      <b/>
      <u val="single"/>
      <sz val="10"/>
      <color indexed="56"/>
      <name val="Arial"/>
      <family val="2"/>
    </font>
    <font>
      <sz val="8"/>
      <color indexed="59"/>
      <name val="Arial"/>
      <family val="2"/>
    </font>
    <font>
      <b/>
      <sz val="9"/>
      <color indexed="5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Arial"/>
      <family val="2"/>
    </font>
    <font>
      <sz val="11"/>
      <color indexed="17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b/>
      <sz val="18"/>
      <color indexed="26"/>
      <name val="Cambria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59"/>
      <name val="Arial"/>
      <family val="2"/>
    </font>
    <font>
      <i/>
      <sz val="8"/>
      <color indexed="10"/>
      <name val="Arial"/>
      <family val="2"/>
    </font>
    <font>
      <b/>
      <u val="single"/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Arial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i/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medium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medium">
        <color indexed="18"/>
      </bottom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175" fontId="0" fillId="0" borderId="1">
      <alignment horizontal="center" vertical="center"/>
      <protection locked="0"/>
    </xf>
    <xf numFmtId="171" fontId="0" fillId="0" borderId="1">
      <alignment horizontal="center" vertical="center"/>
      <protection locked="0"/>
    </xf>
    <xf numFmtId="174" fontId="0" fillId="0" borderId="1">
      <alignment horizontal="center" vertical="center"/>
      <protection locked="0"/>
    </xf>
    <xf numFmtId="172" fontId="0" fillId="0" borderId="1">
      <alignment horizontal="center" vertical="center"/>
      <protection locked="0"/>
    </xf>
    <xf numFmtId="173" fontId="0" fillId="0" borderId="1">
      <alignment horizontal="center" vertical="center"/>
      <protection locked="0"/>
    </xf>
    <xf numFmtId="170" fontId="0" fillId="0" borderId="1">
      <alignment horizontal="center" vertical="center"/>
      <protection locked="0"/>
    </xf>
    <xf numFmtId="0" fontId="0" fillId="0" borderId="1">
      <alignment vertical="center"/>
      <protection locked="0"/>
    </xf>
    <xf numFmtId="175" fontId="0" fillId="0" borderId="1">
      <alignment horizontal="right" vertical="center"/>
      <protection locked="0"/>
    </xf>
    <xf numFmtId="176" fontId="0" fillId="0" borderId="1">
      <alignment horizontal="right" vertical="center"/>
      <protection locked="0"/>
    </xf>
    <xf numFmtId="174" fontId="0" fillId="0" borderId="1">
      <alignment horizontal="right" vertical="center"/>
      <protection locked="0"/>
    </xf>
    <xf numFmtId="172" fontId="0" fillId="0" borderId="1">
      <alignment horizontal="right" vertical="center"/>
      <protection locked="0"/>
    </xf>
    <xf numFmtId="173" fontId="0" fillId="0" borderId="1">
      <alignment horizontal="right" vertical="center"/>
      <protection locked="0"/>
    </xf>
    <xf numFmtId="170" fontId="0" fillId="0" borderId="1">
      <alignment horizontal="right" vertical="center"/>
      <protection locked="0"/>
    </xf>
    <xf numFmtId="0" fontId="56" fillId="26" borderId="0" applyNumberFormat="0" applyBorder="0" applyAlignment="0" applyProtection="0"/>
    <xf numFmtId="0" fontId="57" fillId="27" borderId="2" applyNumberFormat="0" applyAlignment="0" applyProtection="0"/>
    <xf numFmtId="0" fontId="0" fillId="0" borderId="0" applyNumberFormat="0" applyFont="0" applyFill="0" applyBorder="0">
      <alignment horizontal="center" vertical="center"/>
      <protection locked="0"/>
    </xf>
    <xf numFmtId="175" fontId="0" fillId="0" borderId="0" applyFill="0" applyBorder="0">
      <alignment horizontal="center" vertical="center"/>
      <protection/>
    </xf>
    <xf numFmtId="171" fontId="0" fillId="0" borderId="0" applyFill="0" applyBorder="0">
      <alignment horizontal="center" vertical="center"/>
      <protection/>
    </xf>
    <xf numFmtId="174" fontId="0" fillId="0" borderId="0" applyFill="0" applyBorder="0">
      <alignment horizontal="center" vertical="center"/>
      <protection/>
    </xf>
    <xf numFmtId="172" fontId="0" fillId="0" borderId="0" applyFill="0" applyBorder="0">
      <alignment horizontal="center" vertical="center"/>
      <protection/>
    </xf>
    <xf numFmtId="173" fontId="0" fillId="0" borderId="0" applyFill="0" applyBorder="0">
      <alignment horizontal="center" vertical="center"/>
      <protection/>
    </xf>
    <xf numFmtId="170" fontId="0" fillId="0" borderId="0" applyFill="0" applyBorder="0">
      <alignment horizontal="center" vertical="center"/>
      <protection/>
    </xf>
    <xf numFmtId="0" fontId="58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4" fillId="0" borderId="0" applyFill="0" applyBorder="0">
      <alignment vertical="center"/>
      <protection/>
    </xf>
    <xf numFmtId="0" fontId="5" fillId="0" borderId="0" applyFill="0" applyBorder="0">
      <alignment vertical="center"/>
      <protection/>
    </xf>
    <xf numFmtId="0" fontId="6" fillId="0" borderId="0" applyFill="0" applyBorder="0">
      <alignment vertical="center"/>
      <protection/>
    </xf>
    <xf numFmtId="0" fontId="0" fillId="0" borderId="0" applyFill="0" applyBorder="0">
      <alignment vertical="center"/>
      <protection/>
    </xf>
    <xf numFmtId="0" fontId="25" fillId="0" borderId="0" applyNumberFormat="0" applyFill="0" applyBorder="0" applyAlignment="0" applyProtection="0"/>
    <xf numFmtId="0" fontId="8" fillId="0" borderId="0" applyFill="0" applyBorder="0">
      <alignment horizontal="center" vertical="center"/>
      <protection locked="0"/>
    </xf>
    <xf numFmtId="0" fontId="8" fillId="0" borderId="0" applyFill="0" applyBorder="0">
      <alignment horizontal="center" vertical="center"/>
      <protection locked="0"/>
    </xf>
    <xf numFmtId="0" fontId="7" fillId="0" borderId="0" applyFill="0" applyBorder="0">
      <alignment horizontal="left" vertical="center"/>
      <protection locked="0"/>
    </xf>
    <xf numFmtId="0" fontId="62" fillId="30" borderId="2" applyNumberFormat="0" applyAlignment="0" applyProtection="0"/>
    <xf numFmtId="0" fontId="63" fillId="0" borderId="4" applyNumberFormat="0" applyFill="0" applyAlignment="0" applyProtection="0"/>
    <xf numFmtId="0" fontId="6" fillId="0" borderId="5" applyFill="0">
      <alignment horizontal="center" vertical="center"/>
      <protection/>
    </xf>
    <xf numFmtId="0" fontId="0" fillId="0" borderId="5" applyFill="0">
      <alignment horizontal="center" vertical="center"/>
      <protection/>
    </xf>
    <xf numFmtId="177" fontId="0" fillId="0" borderId="5" applyFill="0">
      <alignment horizontal="center" vertical="center"/>
      <protection/>
    </xf>
    <xf numFmtId="0" fontId="3" fillId="0" borderId="0" applyFill="0" applyBorder="0">
      <alignment horizontal="left" vertical="center"/>
      <protection/>
    </xf>
    <xf numFmtId="0" fontId="64" fillId="31" borderId="0" applyNumberFormat="0" applyBorder="0" applyAlignment="0" applyProtection="0"/>
    <xf numFmtId="0" fontId="0" fillId="32" borderId="6" applyNumberFormat="0" applyFont="0" applyAlignment="0" applyProtection="0"/>
    <xf numFmtId="0" fontId="65" fillId="27" borderId="7" applyNumberFormat="0" applyAlignment="0" applyProtection="0"/>
    <xf numFmtId="9" fontId="0" fillId="0" borderId="0" applyFont="0" applyFill="0" applyBorder="0" applyAlignment="0" applyProtection="0"/>
    <xf numFmtId="0" fontId="6" fillId="0" borderId="0" applyFill="0" applyBorder="0">
      <alignment vertical="center"/>
      <protection/>
    </xf>
    <xf numFmtId="175" fontId="19" fillId="0" borderId="0" applyFill="0" applyBorder="0">
      <alignment horizontal="right" vertical="center"/>
      <protection/>
    </xf>
    <xf numFmtId="176" fontId="19" fillId="0" borderId="0" applyFill="0" applyBorder="0">
      <alignment horizontal="right" vertical="center"/>
      <protection/>
    </xf>
    <xf numFmtId="0" fontId="16" fillId="0" borderId="0" applyFill="0" applyBorder="0">
      <alignment vertical="center"/>
      <protection/>
    </xf>
    <xf numFmtId="0" fontId="17" fillId="0" borderId="0" applyFill="0" applyBorder="0">
      <alignment vertical="center"/>
      <protection/>
    </xf>
    <xf numFmtId="0" fontId="18" fillId="0" borderId="0" applyFill="0" applyBorder="0">
      <alignment vertical="center"/>
      <protection/>
    </xf>
    <xf numFmtId="0" fontId="19" fillId="0" borderId="0" applyFill="0" applyBorder="0">
      <alignment vertical="center"/>
      <protection/>
    </xf>
    <xf numFmtId="0" fontId="8" fillId="0" borderId="0" applyFill="0" applyBorder="0">
      <alignment horizontal="center" vertical="center"/>
      <protection locked="0"/>
    </xf>
    <xf numFmtId="0" fontId="8" fillId="0" borderId="0" applyFill="0" applyBorder="0">
      <alignment horizontal="center" vertical="center"/>
      <protection locked="0"/>
    </xf>
    <xf numFmtId="0" fontId="20" fillId="0" borderId="0" applyFill="0" applyBorder="0">
      <alignment horizontal="left" vertical="center"/>
      <protection locked="0"/>
    </xf>
    <xf numFmtId="0" fontId="15" fillId="0" borderId="0" applyFill="0" applyBorder="0">
      <alignment horizontal="left" vertical="center"/>
      <protection/>
    </xf>
    <xf numFmtId="174" fontId="19" fillId="0" borderId="0" applyFill="0" applyBorder="0">
      <alignment horizontal="right" vertical="center"/>
      <protection/>
    </xf>
    <xf numFmtId="0" fontId="19" fillId="0" borderId="0" applyFill="0" applyBorder="0">
      <alignment vertical="center"/>
      <protection/>
    </xf>
    <xf numFmtId="172" fontId="19" fillId="0" borderId="0" applyFill="0" applyBorder="0">
      <alignment horizontal="right" vertical="center"/>
      <protection/>
    </xf>
    <xf numFmtId="173" fontId="19" fillId="0" borderId="0" applyFill="0" applyBorder="0">
      <alignment horizontal="right" vertical="center"/>
      <protection/>
    </xf>
    <xf numFmtId="0" fontId="18" fillId="0" borderId="0" applyFill="0" applyBorder="0">
      <alignment vertical="center"/>
      <protection/>
    </xf>
    <xf numFmtId="172" fontId="14" fillId="0" borderId="0" applyFill="0" applyBorder="0">
      <alignment horizontal="left" vertical="center"/>
      <protection/>
    </xf>
    <xf numFmtId="0" fontId="13" fillId="0" borderId="0" applyFill="0" applyBorder="0">
      <alignment horizontal="left" vertical="center"/>
      <protection/>
    </xf>
    <xf numFmtId="170" fontId="19" fillId="0" borderId="0" applyFill="0" applyBorder="0">
      <alignment horizontal="right" vertical="center"/>
      <protection/>
    </xf>
    <xf numFmtId="175" fontId="0" fillId="0" borderId="0" applyFill="0" applyBorder="0">
      <alignment horizontal="right" vertical="center"/>
      <protection/>
    </xf>
    <xf numFmtId="176" fontId="0" fillId="0" borderId="0" applyFill="0" applyBorder="0">
      <alignment horizontal="right" vertical="center"/>
      <protection/>
    </xf>
    <xf numFmtId="174" fontId="0" fillId="0" borderId="0" applyFill="0" applyBorder="0">
      <alignment horizontal="right" vertical="center"/>
      <protection/>
    </xf>
    <xf numFmtId="172" fontId="0" fillId="0" borderId="0" applyFill="0" applyBorder="0">
      <alignment horizontal="right" vertical="center"/>
      <protection/>
    </xf>
    <xf numFmtId="173" fontId="0" fillId="0" borderId="0" applyFill="0" applyBorder="0">
      <alignment horizontal="right" vertical="center"/>
      <protection/>
    </xf>
    <xf numFmtId="170" fontId="0" fillId="0" borderId="0" applyFill="0" applyBorder="0">
      <alignment horizontal="right" vertical="center"/>
      <protection/>
    </xf>
    <xf numFmtId="0" fontId="2" fillId="0" borderId="0" applyFill="0" applyBorder="0">
      <alignment horizontal="left" vertical="center"/>
      <protection/>
    </xf>
    <xf numFmtId="0" fontId="1" fillId="0" borderId="0" applyFill="0" applyBorder="0">
      <alignment horizontal="left" vertical="center"/>
      <protection/>
    </xf>
    <xf numFmtId="0" fontId="66" fillId="0" borderId="0" applyNumberFormat="0" applyFill="0" applyBorder="0" applyAlignment="0" applyProtection="0"/>
    <xf numFmtId="0" fontId="9" fillId="0" borderId="0" applyFill="0" applyBorder="0">
      <alignment horizontal="left" vertical="center"/>
      <protection locked="0"/>
    </xf>
    <xf numFmtId="0" fontId="10" fillId="0" borderId="0" applyFill="0" applyBorder="0">
      <alignment horizontal="left" vertical="center"/>
      <protection locked="0"/>
    </xf>
    <xf numFmtId="0" fontId="11" fillId="0" borderId="0" applyFill="0" applyBorder="0">
      <alignment horizontal="left" vertical="center"/>
      <protection locked="0"/>
    </xf>
    <xf numFmtId="0" fontId="12" fillId="0" borderId="0" applyFill="0" applyBorder="0">
      <alignment horizontal="left" vertical="center"/>
      <protection locked="0"/>
    </xf>
    <xf numFmtId="0" fontId="67" fillId="0" borderId="8" applyNumberFormat="0" applyFill="0" applyAlignment="0" applyProtection="0"/>
    <xf numFmtId="0" fontId="68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1" fillId="0" borderId="0" xfId="113" applyFont="1">
      <alignment horizontal="left" vertical="center"/>
      <protection/>
    </xf>
    <xf numFmtId="0" fontId="22" fillId="0" borderId="0" xfId="71" applyFont="1" applyAlignment="1">
      <alignment horizontal="left" vertical="center"/>
      <protection/>
    </xf>
    <xf numFmtId="0" fontId="23" fillId="0" borderId="0" xfId="72" applyFont="1" applyAlignment="1">
      <alignment horizontal="left" vertical="center"/>
      <protection/>
    </xf>
    <xf numFmtId="0" fontId="3" fillId="0" borderId="0" xfId="82" applyFont="1">
      <alignment horizontal="left" vertical="center"/>
      <protection/>
    </xf>
    <xf numFmtId="0" fontId="24" fillId="0" borderId="0" xfId="72" applyFont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 locked="0"/>
    </xf>
    <xf numFmtId="0" fontId="21" fillId="0" borderId="0" xfId="113" applyFont="1" applyProtection="1">
      <alignment horizontal="left" vertical="center"/>
      <protection locked="0"/>
    </xf>
    <xf numFmtId="0" fontId="8" fillId="0" borderId="0" xfId="74" applyAlignment="1">
      <alignment horizontal="right" vertical="center"/>
      <protection locked="0"/>
    </xf>
    <xf numFmtId="0" fontId="0" fillId="33" borderId="0" xfId="0" applyFill="1" applyAlignment="1">
      <alignment/>
    </xf>
    <xf numFmtId="0" fontId="3" fillId="33" borderId="0" xfId="82" applyFont="1" applyFill="1">
      <alignment horizontal="left" vertical="center"/>
      <protection/>
    </xf>
    <xf numFmtId="0" fontId="21" fillId="33" borderId="0" xfId="113" applyFont="1" applyFill="1">
      <alignment horizontal="left" vertical="center"/>
      <protection/>
    </xf>
    <xf numFmtId="0" fontId="0" fillId="33" borderId="0" xfId="0" applyFill="1" applyAlignment="1" applyProtection="1">
      <alignment/>
      <protection locked="0"/>
    </xf>
    <xf numFmtId="0" fontId="8" fillId="33" borderId="0" xfId="74" applyFill="1">
      <alignment horizontal="center" vertical="center"/>
      <protection locked="0"/>
    </xf>
    <xf numFmtId="0" fontId="8" fillId="33" borderId="0" xfId="74" applyFill="1" applyAlignment="1">
      <alignment horizontal="left" vertical="center"/>
      <protection locked="0"/>
    </xf>
    <xf numFmtId="0" fontId="28" fillId="0" borderId="0" xfId="112" applyFont="1">
      <alignment horizontal="left" vertical="center"/>
      <protection/>
    </xf>
    <xf numFmtId="0" fontId="27" fillId="33" borderId="0" xfId="72" applyFont="1" applyFill="1" applyAlignment="1" applyProtection="1">
      <alignment horizontal="left" vertical="center"/>
      <protection locked="0"/>
    </xf>
    <xf numFmtId="0" fontId="0" fillId="0" borderId="9" xfId="0" applyBorder="1" applyAlignment="1">
      <alignment/>
    </xf>
    <xf numFmtId="0" fontId="8" fillId="0" borderId="0" xfId="74" applyBorder="1">
      <alignment horizontal="center" vertical="center"/>
      <protection locked="0"/>
    </xf>
    <xf numFmtId="0" fontId="0" fillId="0" borderId="0" xfId="0" applyBorder="1" applyAlignment="1">
      <alignment/>
    </xf>
    <xf numFmtId="0" fontId="26" fillId="0" borderId="9" xfId="69" applyFont="1" applyBorder="1" applyAlignment="1">
      <alignment horizontal="left" vertical="center"/>
      <protection/>
    </xf>
    <xf numFmtId="0" fontId="26" fillId="0" borderId="9" xfId="69" applyFont="1" applyBorder="1" applyAlignment="1">
      <alignment horizontal="center" vertical="center"/>
      <protection/>
    </xf>
    <xf numFmtId="177" fontId="0" fillId="0" borderId="0" xfId="0" applyNumberFormat="1" applyAlignment="1">
      <alignment/>
    </xf>
    <xf numFmtId="177" fontId="30" fillId="0" borderId="0" xfId="117" applyNumberFormat="1" applyFont="1" applyAlignment="1">
      <alignment horizontal="center" vertical="center"/>
      <protection locked="0"/>
    </xf>
    <xf numFmtId="0" fontId="31" fillId="0" borderId="0" xfId="70" applyFont="1" applyAlignment="1">
      <alignment horizontal="left" vertical="center"/>
      <protection/>
    </xf>
    <xf numFmtId="177" fontId="31" fillId="0" borderId="10" xfId="70" applyNumberFormat="1" applyFont="1" applyBorder="1" applyAlignment="1">
      <alignment horizontal="center" vertical="center"/>
      <protection/>
    </xf>
    <xf numFmtId="0" fontId="21" fillId="0" borderId="0" xfId="113" applyFont="1">
      <alignment horizontal="left" vertical="center"/>
      <protection/>
    </xf>
    <xf numFmtId="0" fontId="32" fillId="0" borderId="0" xfId="82" applyFont="1">
      <alignment horizontal="left" vertical="center"/>
      <protection/>
    </xf>
    <xf numFmtId="0" fontId="22" fillId="0" borderId="0" xfId="71" applyFont="1" applyAlignment="1">
      <alignment horizontal="left" vertical="center"/>
      <protection/>
    </xf>
    <xf numFmtId="0" fontId="23" fillId="0" borderId="0" xfId="72" applyFont="1" applyAlignment="1">
      <alignment horizontal="left" vertical="center"/>
      <protection/>
    </xf>
    <xf numFmtId="0" fontId="4" fillId="33" borderId="0" xfId="69" applyFont="1" applyFill="1">
      <alignment vertical="center"/>
      <protection/>
    </xf>
    <xf numFmtId="0" fontId="31" fillId="33" borderId="0" xfId="70" applyFont="1" applyFill="1">
      <alignment vertical="center"/>
      <protection/>
    </xf>
    <xf numFmtId="177" fontId="29" fillId="0" borderId="0" xfId="115" applyNumberFormat="1" applyFont="1" applyAlignment="1" quotePrefix="1">
      <alignment horizontal="center" vertical="center"/>
      <protection locked="0"/>
    </xf>
    <xf numFmtId="0" fontId="26" fillId="33" borderId="0" xfId="69" applyFont="1" applyFill="1">
      <alignment vertical="center"/>
      <protection/>
    </xf>
    <xf numFmtId="0" fontId="23" fillId="33" borderId="0" xfId="72" applyFont="1" applyFill="1">
      <alignment vertical="center"/>
      <protection/>
    </xf>
    <xf numFmtId="0" fontId="23" fillId="0" borderId="1" xfId="45" applyFont="1" applyAlignment="1">
      <alignment horizontal="left" vertical="center"/>
      <protection locked="0"/>
    </xf>
    <xf numFmtId="0" fontId="34" fillId="0" borderId="1" xfId="45" applyFont="1" applyAlignment="1">
      <alignment horizontal="left" vertical="center"/>
      <protection locked="0"/>
    </xf>
    <xf numFmtId="0" fontId="23" fillId="33" borderId="0" xfId="45" applyFont="1" applyFill="1" applyBorder="1" applyAlignment="1">
      <alignment horizontal="center" vertical="center"/>
      <protection locked="0"/>
    </xf>
    <xf numFmtId="0" fontId="0" fillId="33" borderId="0" xfId="0" applyFill="1" applyAlignment="1">
      <alignment horizontal="left"/>
    </xf>
    <xf numFmtId="0" fontId="35" fillId="33" borderId="0" xfId="70" applyFont="1" applyFill="1">
      <alignment vertical="center"/>
      <protection/>
    </xf>
    <xf numFmtId="0" fontId="23" fillId="33" borderId="1" xfId="45" applyFont="1" applyFill="1" applyAlignment="1">
      <alignment horizontal="left" vertical="center"/>
      <protection locked="0"/>
    </xf>
    <xf numFmtId="0" fontId="0" fillId="33" borderId="0" xfId="72" applyFont="1" applyFill="1">
      <alignment vertical="center"/>
      <protection/>
    </xf>
    <xf numFmtId="0" fontId="23" fillId="0" borderId="1" xfId="45" applyFont="1">
      <alignment vertical="center"/>
      <protection locked="0"/>
    </xf>
    <xf numFmtId="0" fontId="23" fillId="33" borderId="1" xfId="45" applyFont="1" applyFill="1" applyAlignment="1">
      <alignment horizontal="center" vertical="center"/>
      <protection locked="0"/>
    </xf>
    <xf numFmtId="0" fontId="31" fillId="33" borderId="0" xfId="70" applyFont="1" applyFill="1" applyAlignment="1">
      <alignment horizontal="center" vertical="center"/>
      <protection/>
    </xf>
    <xf numFmtId="0" fontId="0" fillId="33" borderId="0" xfId="0" applyFont="1" applyFill="1" applyAlignment="1">
      <alignment/>
    </xf>
    <xf numFmtId="41" fontId="69" fillId="6" borderId="11" xfId="19" applyNumberFormat="1" applyFont="1" applyBorder="1" applyAlignment="1">
      <alignment/>
    </xf>
    <xf numFmtId="177" fontId="11" fillId="0" borderId="0" xfId="117" applyNumberFormat="1" applyAlignment="1" quotePrefix="1">
      <alignment horizontal="right" vertical="center"/>
      <protection locked="0"/>
    </xf>
    <xf numFmtId="177" fontId="11" fillId="0" borderId="0" xfId="117" applyNumberFormat="1" quotePrefix="1">
      <alignment horizontal="left" vertical="center"/>
      <protection locked="0"/>
    </xf>
    <xf numFmtId="0" fontId="7" fillId="0" borderId="0" xfId="76">
      <alignment horizontal="left" vertical="center"/>
      <protection locked="0"/>
    </xf>
    <xf numFmtId="177" fontId="11" fillId="0" borderId="0" xfId="117" applyNumberFormat="1" applyAlignment="1" quotePrefix="1">
      <alignment horizontal="right" vertical="center"/>
      <protection locked="0"/>
    </xf>
    <xf numFmtId="177" fontId="11" fillId="0" borderId="0" xfId="117" applyNumberFormat="1" quotePrefix="1">
      <alignment horizontal="left" vertical="center"/>
      <protection locked="0"/>
    </xf>
    <xf numFmtId="177" fontId="33" fillId="0" borderId="0" xfId="117" applyNumberFormat="1" applyFont="1" quotePrefix="1">
      <alignment horizontal="left" vertical="center"/>
      <protection locked="0"/>
    </xf>
    <xf numFmtId="179" fontId="9" fillId="0" borderId="0" xfId="115" applyNumberFormat="1" applyAlignment="1" quotePrefix="1">
      <alignment horizontal="right" vertical="center"/>
      <protection locked="0"/>
    </xf>
    <xf numFmtId="0" fontId="7" fillId="33" borderId="0" xfId="76" applyFill="1" applyAlignment="1">
      <alignment horizontal="left" vertical="center"/>
      <protection locked="0"/>
    </xf>
    <xf numFmtId="0" fontId="23" fillId="0" borderId="1" xfId="45" applyFont="1" applyAlignment="1" applyProtection="1">
      <alignment horizontal="center" vertical="center"/>
      <protection/>
    </xf>
    <xf numFmtId="209" fontId="0" fillId="6" borderId="5" xfId="0" applyNumberFormat="1" applyFill="1" applyBorder="1" applyAlignment="1">
      <alignment horizontal="center"/>
    </xf>
    <xf numFmtId="0" fontId="23" fillId="0" borderId="12" xfId="45" applyFont="1" applyBorder="1" applyAlignment="1" applyProtection="1">
      <alignment horizontal="center" vertical="center"/>
      <protection/>
    </xf>
    <xf numFmtId="0" fontId="23" fillId="0" borderId="13" xfId="45" applyFont="1" applyBorder="1" applyAlignment="1" applyProtection="1">
      <alignment horizontal="center" vertical="center"/>
      <protection/>
    </xf>
    <xf numFmtId="0" fontId="23" fillId="0" borderId="14" xfId="45" applyFont="1" applyBorder="1" applyAlignment="1" applyProtection="1">
      <alignment horizontal="center" vertical="center"/>
      <protection/>
    </xf>
    <xf numFmtId="0" fontId="22" fillId="33" borderId="0" xfId="72" applyFont="1" applyFill="1">
      <alignment vertical="center"/>
      <protection/>
    </xf>
    <xf numFmtId="0" fontId="0" fillId="33" borderId="5" xfId="0" applyFill="1" applyBorder="1" applyAlignment="1">
      <alignment/>
    </xf>
    <xf numFmtId="0" fontId="6" fillId="33" borderId="0" xfId="0" applyFont="1" applyFill="1" applyAlignment="1">
      <alignment/>
    </xf>
    <xf numFmtId="0" fontId="6" fillId="6" borderId="5" xfId="0" applyFont="1" applyFill="1" applyBorder="1" applyAlignment="1">
      <alignment/>
    </xf>
    <xf numFmtId="0" fontId="51" fillId="33" borderId="0" xfId="70" applyFont="1" applyFill="1">
      <alignment vertical="center"/>
      <protection/>
    </xf>
    <xf numFmtId="0" fontId="34" fillId="33" borderId="0" xfId="70" applyFont="1" applyFill="1">
      <alignment vertical="center"/>
      <protection/>
    </xf>
    <xf numFmtId="0" fontId="70" fillId="33" borderId="0" xfId="0" applyFont="1" applyFill="1" applyAlignment="1">
      <alignment/>
    </xf>
    <xf numFmtId="209" fontId="6" fillId="6" borderId="5" xfId="0" applyNumberFormat="1" applyFont="1" applyFill="1" applyBorder="1" applyAlignment="1">
      <alignment horizontal="center"/>
    </xf>
    <xf numFmtId="209" fontId="0" fillId="34" borderId="5" xfId="0" applyNumberFormat="1" applyFont="1" applyFill="1" applyBorder="1" applyAlignment="1">
      <alignment horizontal="center"/>
    </xf>
  </cellXfs>
  <cellStyles count="10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ssumptions Center Currency" xfId="39"/>
    <cellStyle name="Assumptions Center Date" xfId="40"/>
    <cellStyle name="Assumptions Center Multiple" xfId="41"/>
    <cellStyle name="Assumptions Center Number" xfId="42"/>
    <cellStyle name="Assumptions Center Percentage" xfId="43"/>
    <cellStyle name="Assumptions Center Year" xfId="44"/>
    <cellStyle name="Assumptions Heading" xfId="45"/>
    <cellStyle name="Assumptions Right Currency" xfId="46"/>
    <cellStyle name="Assumptions Right Date" xfId="47"/>
    <cellStyle name="Assumptions Right Multiple" xfId="48"/>
    <cellStyle name="Assumptions Right Number" xfId="49"/>
    <cellStyle name="Assumptions Right Percentage" xfId="50"/>
    <cellStyle name="Assumptions Right Year" xfId="51"/>
    <cellStyle name="Bad" xfId="52"/>
    <cellStyle name="Calculation" xfId="53"/>
    <cellStyle name="Cell Link" xfId="54"/>
    <cellStyle name="Center Currency" xfId="55"/>
    <cellStyle name="Center Date" xfId="56"/>
    <cellStyle name="Center Multiple" xfId="57"/>
    <cellStyle name="Center Number" xfId="58"/>
    <cellStyle name="Center Percentage" xfId="59"/>
    <cellStyle name="Center Year" xfId="60"/>
    <cellStyle name="Check Cell" xfId="61"/>
    <cellStyle name="Comma" xfId="62"/>
    <cellStyle name="Comma [0]" xfId="63"/>
    <cellStyle name="Currency" xfId="64"/>
    <cellStyle name="Currency [0]" xfId="65"/>
    <cellStyle name="Explanatory Text" xfId="66"/>
    <cellStyle name="Followed Hyperlink" xfId="67"/>
    <cellStyle name="Good" xfId="68"/>
    <cellStyle name="Heading 1" xfId="69"/>
    <cellStyle name="Heading 2" xfId="70"/>
    <cellStyle name="Heading 3" xfId="71"/>
    <cellStyle name="Heading 4" xfId="72"/>
    <cellStyle name="Hyperlink" xfId="73"/>
    <cellStyle name="Hyperlink Arrow" xfId="74"/>
    <cellStyle name="Hyperlink Check" xfId="75"/>
    <cellStyle name="Hyperlink Text" xfId="76"/>
    <cellStyle name="Input" xfId="77"/>
    <cellStyle name="Linked Cell" xfId="78"/>
    <cellStyle name="Lookup Table Heading" xfId="79"/>
    <cellStyle name="Lookup Table Label" xfId="80"/>
    <cellStyle name="Lookup Table Number" xfId="81"/>
    <cellStyle name="Model Name" xfId="82"/>
    <cellStyle name="Neutral" xfId="83"/>
    <cellStyle name="Note" xfId="84"/>
    <cellStyle name="Output" xfId="85"/>
    <cellStyle name="Percent" xfId="86"/>
    <cellStyle name="Period Title" xfId="87"/>
    <cellStyle name="Presentation Currency" xfId="88"/>
    <cellStyle name="Presentation Date" xfId="89"/>
    <cellStyle name="Presentation Heading 1" xfId="90"/>
    <cellStyle name="Presentation Heading 2" xfId="91"/>
    <cellStyle name="Presentation Heading 3" xfId="92"/>
    <cellStyle name="Presentation Heading 4" xfId="93"/>
    <cellStyle name="Presentation Hyperlink Arrow" xfId="94"/>
    <cellStyle name="Presentation Hyperlink Check" xfId="95"/>
    <cellStyle name="Presentation Hyperlink Text" xfId="96"/>
    <cellStyle name="Presentation Model Name" xfId="97"/>
    <cellStyle name="Presentation Multiple" xfId="98"/>
    <cellStyle name="Presentation Normal" xfId="99"/>
    <cellStyle name="Presentation Number" xfId="100"/>
    <cellStyle name="Presentation Percentage" xfId="101"/>
    <cellStyle name="Presentation Period Title" xfId="102"/>
    <cellStyle name="Presentation Section Number" xfId="103"/>
    <cellStyle name="Presentation Sheet Title" xfId="104"/>
    <cellStyle name="Presentation Year" xfId="105"/>
    <cellStyle name="Right Currency" xfId="106"/>
    <cellStyle name="Right Date" xfId="107"/>
    <cellStyle name="Right Multiple" xfId="108"/>
    <cellStyle name="Right Number" xfId="109"/>
    <cellStyle name="Right Percentage" xfId="110"/>
    <cellStyle name="Right Year" xfId="111"/>
    <cellStyle name="Section Number" xfId="112"/>
    <cellStyle name="Sheet Title" xfId="113"/>
    <cellStyle name="Title" xfId="114"/>
    <cellStyle name="TOC 1" xfId="115"/>
    <cellStyle name="TOC 2" xfId="116"/>
    <cellStyle name="TOC 3" xfId="117"/>
    <cellStyle name="TOC 4" xfId="118"/>
    <cellStyle name="Total" xfId="119"/>
    <cellStyle name="Warning Text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0C0C0"/>
      <rgbColor rgb="00808000"/>
      <rgbColor rgb="00800080"/>
      <rgbColor rgb="00008080"/>
      <rgbColor rgb="00C0C0C0"/>
      <rgbColor rgb="00808080"/>
      <rgbColor rgb="000069B3"/>
      <rgbColor rgb="00DAAF5B"/>
      <rgbColor rgb="0007275C"/>
      <rgbColor rgb="008E8C8C"/>
      <rgbColor rgb="00007767"/>
      <rgbColor rgb="00CB2840"/>
      <rgbColor rgb="00E66904"/>
      <rgbColor rgb="009C7936"/>
      <rgbColor rgb="000069B3"/>
      <rgbColor rgb="00DAAF5B"/>
      <rgbColor rgb="0007275C"/>
      <rgbColor rgb="008E8C8C"/>
      <rgbColor rgb="00007767"/>
      <rgbColor rgb="00CB2840"/>
      <rgbColor rgb="00E66904"/>
      <rgbColor rgb="009C793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993366"/>
      <rgbColor rgb="00339966"/>
      <rgbColor rgb="00CB2840"/>
      <rgbColor rgb="00007767"/>
      <rgbColor rgb="000069B3"/>
      <rgbColor rgb="00993366"/>
      <rgbColor rgb="00FFFF78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276225</xdr:colOff>
      <xdr:row>8</xdr:row>
      <xdr:rowOff>0</xdr:rowOff>
    </xdr:from>
    <xdr:ext cx="2819400" cy="1438275"/>
    <xdr:sp>
      <xdr:nvSpPr>
        <xdr:cNvPr id="1" name="Text Box 2"/>
        <xdr:cNvSpPr txBox="1">
          <a:spLocks noChangeArrowheads="1"/>
        </xdr:cNvSpPr>
      </xdr:nvSpPr>
      <xdr:spPr>
        <a:xfrm>
          <a:off x="4429125" y="1143000"/>
          <a:ext cx="2819400" cy="1438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800" b="1" i="0" u="sng" baseline="0">
              <a:solidFill>
                <a:srgbClr val="000000"/>
              </a:solidFill>
              <a:latin typeface="Tahoma"/>
              <a:ea typeface="Tahoma"/>
              <a:cs typeface="Tahoma"/>
            </a:rPr>
            <a:t>PLEASE READ: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If, upon opening, this file appears to contain errors (e.g. #NAME?), please ensure the following: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Go to Tools -&gt; Add-Ins (</a:t>
          </a: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ALT + T + I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, all versions of Excel);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Make sure </a:t>
          </a: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Analysis ToolPak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and </a:t>
          </a: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Analysis ToolPak - VBA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add-ins are both checked.</a:t>
          </a:r>
        </a:p>
      </xdr:txBody>
    </xdr:sp>
    <xdr:clientData/>
  </xdr:oneCellAnchor>
  <xdr:twoCellAnchor editAs="oneCell">
    <xdr:from>
      <xdr:col>2</xdr:col>
      <xdr:colOff>0</xdr:colOff>
      <xdr:row>12</xdr:row>
      <xdr:rowOff>0</xdr:rowOff>
    </xdr:from>
    <xdr:to>
      <xdr:col>6</xdr:col>
      <xdr:colOff>485775</xdr:colOff>
      <xdr:row>17</xdr:row>
      <xdr:rowOff>0</xdr:rowOff>
    </xdr:to>
    <xdr:pic>
      <xdr:nvPicPr>
        <xdr:cNvPr id="2" name="Picture 4" descr="SP Logo 0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1857375"/>
          <a:ext cx="21621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iam.bastick@sumproduct.com" TargetMode="External" /><Relationship Id="rId2" Type="http://schemas.openxmlformats.org/officeDocument/2006/relationships/hyperlink" Target="http://www.sumproduct.com/" TargetMode="External" /><Relationship Id="rId3" Type="http://schemas.openxmlformats.org/officeDocument/2006/relationships/hyperlink" Target="http://www.sumproduct.com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tabSelected="1" zoomScalePageLayoutView="0" workbookViewId="0" topLeftCell="A1">
      <selection activeCell="A2" sqref="A2"/>
    </sheetView>
  </sheetViews>
  <sheetFormatPr defaultColWidth="10.83203125" defaultRowHeight="11.25"/>
  <cols>
    <col min="1" max="2" width="10.83203125" style="0" customWidth="1"/>
    <col min="3" max="4" width="3.83203125" style="0" customWidth="1"/>
  </cols>
  <sheetData>
    <row r="1" ht="11.25">
      <c r="A1" s="5" t="s">
        <v>2</v>
      </c>
    </row>
    <row r="9" ht="18">
      <c r="C9" s="26" t="s">
        <v>17</v>
      </c>
    </row>
    <row r="10" ht="15.75">
      <c r="C10" s="27" t="s">
        <v>81</v>
      </c>
    </row>
    <row r="11" spans="3:6" ht="11.25">
      <c r="C11" s="49" t="s">
        <v>3</v>
      </c>
      <c r="D11" s="49"/>
      <c r="E11" s="49"/>
      <c r="F11" s="49"/>
    </row>
    <row r="19" ht="11.25">
      <c r="C19" s="28" t="s">
        <v>0</v>
      </c>
    </row>
    <row r="21" ht="11.25">
      <c r="C21" s="28" t="s">
        <v>1</v>
      </c>
    </row>
    <row r="22" ht="11.25">
      <c r="C22" s="29" t="s">
        <v>82</v>
      </c>
    </row>
    <row r="23" ht="11.25">
      <c r="C23" s="29"/>
    </row>
    <row r="24" spans="3:9" ht="11.25">
      <c r="C24" s="29" t="s">
        <v>18</v>
      </c>
      <c r="G24" s="49" t="s">
        <v>19</v>
      </c>
      <c r="H24" s="49"/>
      <c r="I24" s="49"/>
    </row>
    <row r="25" spans="3:9" ht="11.25">
      <c r="C25" s="29" t="s">
        <v>20</v>
      </c>
      <c r="G25" s="49" t="s">
        <v>21</v>
      </c>
      <c r="H25" s="49"/>
      <c r="I25" s="49"/>
    </row>
    <row r="26" spans="3:9" ht="11.25">
      <c r="C26" s="29" t="s">
        <v>22</v>
      </c>
      <c r="G26" s="49" t="s">
        <v>21</v>
      </c>
      <c r="H26" s="49"/>
      <c r="I26" s="49"/>
    </row>
  </sheetData>
  <sheetProtection/>
  <mergeCells count="4">
    <mergeCell ref="G25:I25"/>
    <mergeCell ref="G26:I26"/>
    <mergeCell ref="C11:F11"/>
    <mergeCell ref="G24:I24"/>
  </mergeCells>
  <hyperlinks>
    <hyperlink ref="G24" r:id="rId1" display="liam.bastick@sumproduct.com"/>
    <hyperlink ref="G25" r:id="rId2" display="www.sumproduct.com"/>
    <hyperlink ref="G26" r:id="rId3" display="www.sumproduct.com"/>
    <hyperlink ref="C11" location="HL_Home" tooltip="Go to Table of Contents" display="HL_Home"/>
  </hyperlinks>
  <printOptions/>
  <pageMargins left="0.3937007874015748" right="0.3937007874015748" top="0.5905511811023623" bottom="0.984251968503937" header="0" footer="0.31496062992125984"/>
  <pageSetup fitToHeight="1" fitToWidth="1" horizontalDpi="200" verticalDpi="200" orientation="landscape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Q13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" sqref="B1"/>
    </sheetView>
  </sheetViews>
  <sheetFormatPr defaultColWidth="10.83203125" defaultRowHeight="11.25" outlineLevelRow="1"/>
  <cols>
    <col min="1" max="2" width="3.83203125" style="0" customWidth="1"/>
    <col min="3" max="5" width="10.83203125" style="0" hidden="1" customWidth="1"/>
    <col min="6" max="6" width="2.66015625" style="0" customWidth="1"/>
    <col min="7" max="7" width="10.83203125" style="0" hidden="1" customWidth="1"/>
    <col min="8" max="16" width="10.83203125" style="0" customWidth="1"/>
    <col min="17" max="17" width="9.33203125" style="0" customWidth="1"/>
  </cols>
  <sheetData>
    <row r="1" spans="1:2" ht="18">
      <c r="A1" s="5" t="s">
        <v>8</v>
      </c>
      <c r="B1" s="7" t="s">
        <v>4</v>
      </c>
    </row>
    <row r="2" ht="15.75">
      <c r="B2" s="4" t="str">
        <f>Model_Name</f>
        <v>Extracting Dates from Text Strings</v>
      </c>
    </row>
    <row r="3" spans="2:9" ht="11.25">
      <c r="B3" s="49" t="s">
        <v>5</v>
      </c>
      <c r="C3" s="49"/>
      <c r="D3" s="49"/>
      <c r="E3" s="49"/>
      <c r="F3" s="49"/>
      <c r="G3" s="49"/>
      <c r="H3" s="49"/>
      <c r="I3" s="49"/>
    </row>
    <row r="6" spans="1:17" s="19" customFormat="1" ht="12.75">
      <c r="A6" s="18" t="s">
        <v>6</v>
      </c>
      <c r="B6" s="20" t="s">
        <v>7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21" t="s">
        <v>15</v>
      </c>
    </row>
    <row r="7" ht="11.25">
      <c r="B7" s="6"/>
    </row>
    <row r="8" spans="2:17" ht="18.75" customHeight="1">
      <c r="B8" s="53">
        <v>1</v>
      </c>
      <c r="C8" s="53"/>
      <c r="D8" s="52" t="str">
        <f>Example_SC!C9</f>
        <v>Extracting Dates Using Text String Functions</v>
      </c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32">
        <v>3</v>
      </c>
    </row>
    <row r="9" spans="6:17" s="22" customFormat="1" ht="11.25" outlineLevel="1">
      <c r="F9" s="50" t="s">
        <v>14</v>
      </c>
      <c r="G9" s="50"/>
      <c r="H9" s="51" t="str">
        <f>Simple_Illustration!B1</f>
        <v>Text String Functions Examples</v>
      </c>
      <c r="I9" s="51"/>
      <c r="J9" s="51"/>
      <c r="K9" s="51"/>
      <c r="L9" s="51"/>
      <c r="M9" s="51"/>
      <c r="N9" s="51"/>
      <c r="O9" s="51"/>
      <c r="P9" s="51"/>
      <c r="Q9" s="23">
        <v>4</v>
      </c>
    </row>
    <row r="10" spans="6:17" s="22" customFormat="1" ht="11.25" outlineLevel="1">
      <c r="F10" s="47" t="s">
        <v>83</v>
      </c>
      <c r="G10" s="47"/>
      <c r="H10" s="48" t="str">
        <f>Datevalue!B1</f>
        <v>Datevalue</v>
      </c>
      <c r="I10" s="48"/>
      <c r="J10" s="48"/>
      <c r="K10" s="48"/>
      <c r="L10" s="48"/>
      <c r="M10" s="48"/>
      <c r="N10" s="48"/>
      <c r="O10" s="48"/>
      <c r="P10" s="48"/>
      <c r="Q10" s="23">
        <v>5</v>
      </c>
    </row>
    <row r="11" spans="6:17" s="22" customFormat="1" ht="11.25" outlineLevel="1">
      <c r="F11" s="47" t="s">
        <v>84</v>
      </c>
      <c r="G11" s="47"/>
      <c r="H11" s="48" t="str">
        <f>Dates_Example!B1</f>
        <v>Dates Example</v>
      </c>
      <c r="I11" s="48"/>
      <c r="J11" s="48"/>
      <c r="K11" s="48"/>
      <c r="L11" s="48"/>
      <c r="M11" s="48"/>
      <c r="N11" s="48"/>
      <c r="O11" s="48"/>
      <c r="P11" s="48"/>
      <c r="Q11" s="23">
        <v>6</v>
      </c>
    </row>
    <row r="13" spans="2:17" ht="12">
      <c r="B13" s="24" t="s">
        <v>16</v>
      </c>
      <c r="Q13" s="25">
        <v>6</v>
      </c>
    </row>
  </sheetData>
  <sheetProtection/>
  <mergeCells count="6">
    <mergeCell ref="B3:I3"/>
    <mergeCell ref="F9:G9"/>
    <mergeCell ref="H9:P9"/>
    <mergeCell ref="D8:L8"/>
    <mergeCell ref="B8:C8"/>
    <mergeCell ref="M8:P8"/>
  </mergeCells>
  <hyperlinks>
    <hyperlink ref="B8" location="'Examples_SC'!A1" tooltip="Go to SUMPRODUCT Examples" display="'Examples_SC'!A1"/>
    <hyperlink ref="D8" location="'Examples_SC'!A1" tooltip="Go to SUMPRODUCT Examples" display="'Examples_SC'!A1"/>
    <hyperlink ref="F9" location="'Multiple_Criteria_Example_BA'!A1" tooltip="Go to Multiple Criteria Example" display="'Multiple_Criteria_Example_BA'!A1"/>
    <hyperlink ref="H9" location="'Multiple_Criteria_Example_BA'!A1" tooltip="Go to Multiple Criteria Example" display="'Multiple_Criteria_Example_BA'!A1"/>
    <hyperlink ref="Q8" location="Example_SC!A1" tooltip="Go to SUMPRODUCT Examples" display="Example_SC!A1"/>
    <hyperlink ref="Q9" location="Simple_Illustration!A1" tooltip="Go to Multiple Criteria Example" display="Simple_Illustration!A1"/>
    <hyperlink ref="A6" location="$B$7" tooltip="Go to Top of Sheet" display="$B$7"/>
    <hyperlink ref="B3" location="'GC'!A1" tooltip="Go to Cover Sheet" display="'GC'!A1"/>
    <hyperlink ref="F9:G9" location="Simple_Illustration!A1" tooltip="Go to Multiple Criteria Example" display="a."/>
    <hyperlink ref="H9:P9" location="Simple_Illustration!A1" tooltip="Go to Multiple Criteria Example" display="Simple_Illustration!A1"/>
    <hyperlink ref="D8:P8" location="Example_SC!A1" tooltip="Go to SUMPRODUCT Examples" display="Example_SC!A1"/>
    <hyperlink ref="B8:C8" location="Example_SC!A1" tooltip="Go to SUMPRODUCT Examples" display="Example_SC!A1"/>
    <hyperlink ref="F10" location="Datevalue!B5" display="b."/>
    <hyperlink ref="H10" location="Datevalue!B5" display="Datevalue!B5"/>
    <hyperlink ref="Q10" location="Datevalue!B5" display="Datevalue!B5"/>
    <hyperlink ref="F11" location="Dates_Example!B5" display="c."/>
    <hyperlink ref="H11" location="Dates_Example!B5" display="Dates_Example!B5"/>
    <hyperlink ref="Q11" location="Dates_Example!B5" display="Dates_Example!B5"/>
  </hyperlinks>
  <printOptions/>
  <pageMargins left="0.3937007874015748" right="0.3937007874015748" top="0.5905511811023623" bottom="0.984251968503937" header="0" footer="0.31496062992125984"/>
  <pageSetup fitToHeight="1" fitToWidth="1"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showGridLines="0" zoomScalePageLayoutView="0" workbookViewId="0" topLeftCell="A1">
      <selection activeCell="C12" sqref="C12:F12"/>
    </sheetView>
  </sheetViews>
  <sheetFormatPr defaultColWidth="10.83203125" defaultRowHeight="11.25"/>
  <cols>
    <col min="1" max="2" width="10.83203125" style="0" customWidth="1"/>
    <col min="3" max="4" width="3.83203125" style="0" customWidth="1"/>
  </cols>
  <sheetData>
    <row r="1" ht="11.25">
      <c r="A1" s="5" t="s">
        <v>12</v>
      </c>
    </row>
    <row r="9" ht="18">
      <c r="C9" s="1" t="s">
        <v>80</v>
      </c>
    </row>
    <row r="10" ht="16.5">
      <c r="C10" s="15" t="s">
        <v>13</v>
      </c>
    </row>
    <row r="11" ht="15.75">
      <c r="C11" s="4" t="str">
        <f>Model_Name</f>
        <v>Extracting Dates from Text Strings</v>
      </c>
    </row>
    <row r="12" spans="3:6" ht="11.25">
      <c r="C12" s="49" t="s">
        <v>3</v>
      </c>
      <c r="D12" s="49"/>
      <c r="E12" s="49"/>
      <c r="F12" s="49"/>
    </row>
    <row r="13" spans="3:4" ht="12.75">
      <c r="C13" s="8" t="s">
        <v>9</v>
      </c>
      <c r="D13" s="8" t="s">
        <v>10</v>
      </c>
    </row>
    <row r="17" ht="11.25">
      <c r="C17" s="2" t="s">
        <v>11</v>
      </c>
    </row>
    <row r="18" ht="11.25">
      <c r="C18" s="3" t="s">
        <v>79</v>
      </c>
    </row>
    <row r="19" ht="11.25">
      <c r="C19" s="3"/>
    </row>
    <row r="20" ht="11.25">
      <c r="C20" s="3"/>
    </row>
    <row r="21" ht="11.25">
      <c r="C21" s="3"/>
    </row>
  </sheetData>
  <sheetProtection/>
  <mergeCells count="1">
    <mergeCell ref="C12:F12"/>
  </mergeCells>
  <hyperlinks>
    <hyperlink ref="C12" location="HL_Home" tooltip="Go to Table of Contents" display="HL_Home"/>
    <hyperlink ref="C13" location="'Contents'!A1" tooltip="Go to Previous Sheet" display="'Contents'!A1"/>
    <hyperlink ref="D13" location="Simple_Illustration!A1" tooltip="Go to Next Sheet" display="è"/>
  </hyperlinks>
  <printOptions/>
  <pageMargins left="0.3937007874015748" right="0.3937007874015748" top="0.5905511811023623" bottom="0.984251968503937" header="0" footer="0.31496062992125984"/>
  <pageSetup fitToHeight="1" fitToWidth="1" horizontalDpi="200" verticalDpi="200" orientation="landscape" paperSize="9" r:id="rId1"/>
  <headerFooter alignWithMargins="0">
    <oddFooter>&amp;L&amp;"Arial,Bold"&amp;7&amp;F
&amp;A
Printed: &amp;T on &amp;D&amp;C&amp;"Arial,Bold"&amp;10Page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0.83203125" defaultRowHeight="11.25"/>
  <cols>
    <col min="1" max="5" width="3.83203125" style="9" customWidth="1"/>
    <col min="6" max="6" width="17.66015625" style="9" bestFit="1" customWidth="1"/>
    <col min="7" max="7" width="13.66015625" style="9" bestFit="1" customWidth="1"/>
    <col min="8" max="9" width="10.83203125" style="9" customWidth="1"/>
    <col min="10" max="10" width="12.83203125" style="9" customWidth="1"/>
    <col min="11" max="16384" width="10.83203125" style="9" customWidth="1"/>
  </cols>
  <sheetData>
    <row r="1" spans="1:2" ht="18">
      <c r="A1" s="16" t="s">
        <v>23</v>
      </c>
      <c r="B1" s="11" t="s">
        <v>24</v>
      </c>
    </row>
    <row r="2" ht="15.75">
      <c r="B2" s="10" t="str">
        <f>Model_Name</f>
        <v>Extracting Dates from Text Strings</v>
      </c>
    </row>
    <row r="3" spans="2:6" ht="11.25">
      <c r="B3" s="54" t="s">
        <v>3</v>
      </c>
      <c r="C3" s="54"/>
      <c r="D3" s="54"/>
      <c r="E3" s="54"/>
      <c r="F3" s="54"/>
    </row>
    <row r="4" spans="1:3" ht="12.75">
      <c r="A4" s="13" t="s">
        <v>6</v>
      </c>
      <c r="B4" s="13" t="s">
        <v>9</v>
      </c>
      <c r="C4" s="13" t="s">
        <v>10</v>
      </c>
    </row>
    <row r="5" ht="11.25">
      <c r="B5" s="12"/>
    </row>
    <row r="6" ht="12.75">
      <c r="B6" s="30" t="str">
        <f>B1</f>
        <v>Text String Functions Examples</v>
      </c>
    </row>
    <row r="8" ht="12">
      <c r="C8" s="31" t="s">
        <v>56</v>
      </c>
    </row>
    <row r="10" spans="4:12" ht="12">
      <c r="D10" s="31" t="s">
        <v>57</v>
      </c>
      <c r="L10" s="44" t="s">
        <v>58</v>
      </c>
    </row>
    <row r="12" ht="12.75">
      <c r="E12" s="33" t="s">
        <v>25</v>
      </c>
    </row>
    <row r="13" ht="12" thickBot="1"/>
    <row r="14" spans="6:12" ht="12" thickBot="1">
      <c r="F14" s="34" t="s">
        <v>26</v>
      </c>
      <c r="J14" s="35" t="s">
        <v>60</v>
      </c>
      <c r="L14" s="46">
        <f>LEN(J14)</f>
        <v>5</v>
      </c>
    </row>
    <row r="15" spans="10:12" ht="12" thickBot="1">
      <c r="J15" s="35"/>
      <c r="L15" s="46">
        <f>LEN(J15)</f>
        <v>0</v>
      </c>
    </row>
    <row r="16" spans="10:12" ht="12" thickBot="1">
      <c r="J16" s="35">
        <v>12345</v>
      </c>
      <c r="L16" s="46">
        <f>LEN(J16)</f>
        <v>5</v>
      </c>
    </row>
    <row r="17" spans="10:12" ht="12" thickBot="1">
      <c r="J17" s="35" t="s">
        <v>28</v>
      </c>
      <c r="L17" s="46">
        <f>LEN(J17)</f>
        <v>12</v>
      </c>
    </row>
    <row r="18" spans="10:12" ht="12" thickBot="1">
      <c r="J18" s="36">
        <f>""&amp;""&amp;""</f>
      </c>
      <c r="L18" s="46">
        <f>LEN(J18)</f>
        <v>0</v>
      </c>
    </row>
    <row r="19" spans="10:12" ht="11.25">
      <c r="J19" s="37"/>
      <c r="L19" s="45"/>
    </row>
    <row r="20" spans="5:12" ht="12">
      <c r="E20" s="31" t="s">
        <v>29</v>
      </c>
      <c r="L20" s="45"/>
    </row>
    <row r="21" ht="12" thickBot="1">
      <c r="L21" s="45"/>
    </row>
    <row r="22" spans="6:12" ht="12" thickBot="1">
      <c r="F22" s="34" t="s">
        <v>30</v>
      </c>
      <c r="J22" s="35" t="s">
        <v>60</v>
      </c>
      <c r="L22" s="46" t="str">
        <f>LEFT(J22,1)</f>
        <v>A</v>
      </c>
    </row>
    <row r="23" spans="6:12" ht="12" thickBot="1">
      <c r="F23" s="34" t="str">
        <f>F22</f>
        <v>Display first character:</v>
      </c>
      <c r="J23" s="35"/>
      <c r="L23" s="46">
        <f>LEFT(J23,1)</f>
      </c>
    </row>
    <row r="24" spans="6:12" ht="12" thickBot="1">
      <c r="F24" s="34" t="s">
        <v>31</v>
      </c>
      <c r="J24" s="35">
        <v>12345</v>
      </c>
      <c r="L24" s="46" t="str">
        <f>LEFT(J24,3)</f>
        <v>123</v>
      </c>
    </row>
    <row r="25" spans="10:12" ht="11.25">
      <c r="J25" s="38"/>
      <c r="L25" s="45"/>
    </row>
    <row r="26" spans="5:12" ht="12.75" thickBot="1">
      <c r="E26" s="39" t="str">
        <f>E12&amp;" &amp; "&amp;E20</f>
        <v>LEN &amp; LEFT</v>
      </c>
      <c r="J26" s="38"/>
      <c r="L26" s="45"/>
    </row>
    <row r="27" spans="10:12" ht="12" thickBot="1">
      <c r="J27" s="40"/>
      <c r="L27" s="45"/>
    </row>
    <row r="28" spans="6:12" ht="12" thickBot="1">
      <c r="F28" s="34" t="s">
        <v>32</v>
      </c>
      <c r="J28" s="35" t="s">
        <v>33</v>
      </c>
      <c r="L28" s="46">
        <f>-LEFT(J28,LEN(J28)-1)</f>
        <v>-123</v>
      </c>
    </row>
    <row r="29" spans="10:12" ht="12" thickBot="1">
      <c r="J29" s="40"/>
      <c r="L29" s="45"/>
    </row>
    <row r="30" spans="5:12" ht="12">
      <c r="E30" s="31" t="s">
        <v>34</v>
      </c>
      <c r="J30" s="38"/>
      <c r="L30" s="45"/>
    </row>
    <row r="31" spans="10:12" ht="12" thickBot="1">
      <c r="J31" s="38"/>
      <c r="L31" s="45"/>
    </row>
    <row r="32" spans="6:12" ht="12" thickBot="1">
      <c r="F32" s="34" t="s">
        <v>35</v>
      </c>
      <c r="J32" s="35" t="s">
        <v>60</v>
      </c>
      <c r="L32" s="46" t="str">
        <f>RIGHT(J32,1)</f>
        <v>C</v>
      </c>
    </row>
    <row r="33" spans="6:12" ht="12" thickBot="1">
      <c r="F33" s="34" t="s">
        <v>36</v>
      </c>
      <c r="J33" s="35" t="s">
        <v>37</v>
      </c>
      <c r="L33" s="46" t="str">
        <f>RIGHT(J33,3)</f>
        <v>ree</v>
      </c>
    </row>
    <row r="34" spans="10:12" ht="11.25">
      <c r="J34" s="38"/>
      <c r="L34" s="45"/>
    </row>
    <row r="35" spans="5:12" ht="12">
      <c r="E35" s="31" t="s">
        <v>38</v>
      </c>
      <c r="J35" s="38"/>
      <c r="L35" s="45"/>
    </row>
    <row r="36" spans="10:12" ht="12" thickBot="1">
      <c r="J36" s="38"/>
      <c r="L36" s="45"/>
    </row>
    <row r="37" spans="6:12" ht="12" thickBot="1">
      <c r="F37" s="34" t="s">
        <v>39</v>
      </c>
      <c r="J37" s="35" t="s">
        <v>27</v>
      </c>
      <c r="L37" s="46" t="str">
        <f>MID(J37,2,3)</f>
        <v> C </v>
      </c>
    </row>
    <row r="38" spans="10:12" ht="12" thickBot="1">
      <c r="J38" s="40"/>
      <c r="L38" s="45"/>
    </row>
    <row r="39" spans="5:12" ht="12">
      <c r="E39" s="31" t="s">
        <v>40</v>
      </c>
      <c r="H39" s="34" t="s">
        <v>41</v>
      </c>
      <c r="J39" s="38"/>
      <c r="L39" s="45"/>
    </row>
    <row r="40" spans="10:12" ht="12" thickBot="1">
      <c r="J40" s="38"/>
      <c r="L40" s="45"/>
    </row>
    <row r="41" spans="6:12" ht="12" thickBot="1">
      <c r="F41" s="34" t="s">
        <v>42</v>
      </c>
      <c r="J41" s="35" t="s">
        <v>43</v>
      </c>
      <c r="L41" s="46">
        <f>FIND("M",J41)</f>
        <v>1</v>
      </c>
    </row>
    <row r="42" spans="6:12" ht="12" thickBot="1">
      <c r="F42" s="34" t="s">
        <v>44</v>
      </c>
      <c r="J42" s="35" t="s">
        <v>43</v>
      </c>
      <c r="L42" s="46">
        <f>FIND("m",J42)</f>
        <v>7</v>
      </c>
    </row>
    <row r="43" ht="11.25">
      <c r="L43" s="45"/>
    </row>
    <row r="44" spans="5:12" ht="12">
      <c r="E44" s="31" t="s">
        <v>45</v>
      </c>
      <c r="H44" s="34" t="s">
        <v>46</v>
      </c>
      <c r="L44" s="45"/>
    </row>
    <row r="45" ht="12" thickBot="1">
      <c r="L45" s="45"/>
    </row>
    <row r="46" spans="6:12" ht="12" thickBot="1">
      <c r="F46" s="41" t="str">
        <f>F42</f>
        <v>Find position of first "m" in Management:</v>
      </c>
      <c r="J46" s="42" t="s">
        <v>43</v>
      </c>
      <c r="L46" s="46">
        <f>SEARCH("m",J46)</f>
        <v>1</v>
      </c>
    </row>
    <row r="47" spans="6:12" ht="12" thickBot="1">
      <c r="F47" s="34" t="s">
        <v>47</v>
      </c>
      <c r="J47" s="42" t="s">
        <v>48</v>
      </c>
      <c r="L47" s="46" t="e">
        <f>SEARCH("C?a",J47)</f>
        <v>#VALUE!</v>
      </c>
    </row>
    <row r="48" spans="6:12" ht="12" thickBot="1">
      <c r="F48" s="34" t="s">
        <v>59</v>
      </c>
      <c r="J48" s="42" t="s">
        <v>48</v>
      </c>
      <c r="L48" s="46">
        <f>SEARCH("C??a",J48)</f>
        <v>1</v>
      </c>
    </row>
    <row r="49" spans="6:12" ht="12" thickBot="1">
      <c r="F49" s="34" t="s">
        <v>49</v>
      </c>
      <c r="J49" s="42" t="s">
        <v>48</v>
      </c>
      <c r="L49" s="46">
        <f>SEARCH("C*a",J49)</f>
        <v>1</v>
      </c>
    </row>
    <row r="50" spans="6:12" ht="12" thickBot="1">
      <c r="F50" s="34" t="s">
        <v>50</v>
      </c>
      <c r="J50" s="42" t="s">
        <v>51</v>
      </c>
      <c r="L50" s="46">
        <f>SEARCH("~?",J50)</f>
        <v>4</v>
      </c>
    </row>
    <row r="51" ht="11.25">
      <c r="L51" s="45"/>
    </row>
    <row r="52" spans="5:12" ht="12">
      <c r="E52" s="31" t="s">
        <v>52</v>
      </c>
      <c r="L52" s="45"/>
    </row>
    <row r="53" ht="12" thickBot="1">
      <c r="L53" s="45"/>
    </row>
    <row r="54" spans="6:12" ht="12" thickBot="1">
      <c r="F54" s="34" t="s">
        <v>53</v>
      </c>
      <c r="J54" s="42" t="s">
        <v>54</v>
      </c>
      <c r="L54" s="46" t="str">
        <f>TRIM(J54)</f>
        <v>J Smith</v>
      </c>
    </row>
    <row r="55" ht="11.25">
      <c r="L55" s="45"/>
    </row>
    <row r="56" spans="5:12" ht="12">
      <c r="E56" s="39" t="str">
        <f>E52&amp;" &amp; "&amp;E12</f>
        <v>TRIM &amp; LEN</v>
      </c>
      <c r="L56" s="45"/>
    </row>
    <row r="57" ht="12" thickBot="1">
      <c r="L57" s="45"/>
    </row>
    <row r="58" spans="6:12" ht="12" thickBot="1">
      <c r="F58" s="34" t="s">
        <v>55</v>
      </c>
      <c r="J58" s="43" t="s">
        <v>54</v>
      </c>
      <c r="L58" s="46">
        <f>LEN(J54)-LEN(TRIM(J54))</f>
        <v>7</v>
      </c>
    </row>
    <row r="59" ht="11.25">
      <c r="L59" s="45"/>
    </row>
  </sheetData>
  <sheetProtection/>
  <mergeCells count="1">
    <mergeCell ref="B3:F3"/>
  </mergeCells>
  <hyperlinks>
    <hyperlink ref="B3" location="HL_Home" tooltip="Go to Table of Contents" display="HL_Home"/>
    <hyperlink ref="A4" location="$B$5" tooltip="Go to Top of Sheet" display="$B$5"/>
    <hyperlink ref="B4" location="Example_SC!A1" tooltip="Go to Previous Sheet" display="ç"/>
    <hyperlink ref="C4" location="Datevalue!B5" display="è"/>
  </hyperlinks>
  <printOptions/>
  <pageMargins left="0.3937007874015748" right="0.3937007874015748" top="0.5905511811023623" bottom="0.984251968503937" header="0" footer="0.31496062992125984"/>
  <pageSetup fitToHeight="1" fitToWidth="1" horizontalDpi="600" verticalDpi="600" orientation="portrait" paperSize="9" scale="99" r:id="rId1"/>
  <headerFooter alignWithMargins="0">
    <oddFooter>&amp;L&amp;"Arial,Bold"&amp;7&amp;F
&amp;A
Printed: &amp;T on &amp;D&amp;C&amp;"Arial,Bold"&amp;10Page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4" sqref="B4"/>
    </sheetView>
  </sheetViews>
  <sheetFormatPr defaultColWidth="10.83203125" defaultRowHeight="11.25"/>
  <cols>
    <col min="1" max="5" width="3.83203125" style="9" customWidth="1"/>
    <col min="6" max="6" width="17.66015625" style="9" bestFit="1" customWidth="1"/>
    <col min="7" max="7" width="3.83203125" style="9" customWidth="1"/>
    <col min="8" max="9" width="10.83203125" style="9" customWidth="1"/>
    <col min="10" max="10" width="12.83203125" style="9" customWidth="1"/>
    <col min="11" max="16384" width="10.83203125" style="9" customWidth="1"/>
  </cols>
  <sheetData>
    <row r="1" spans="1:2" ht="18">
      <c r="A1" s="16" t="s">
        <v>23</v>
      </c>
      <c r="B1" s="11" t="s">
        <v>62</v>
      </c>
    </row>
    <row r="2" ht="15.75">
      <c r="B2" s="10" t="str">
        <f>Model_Name</f>
        <v>Extracting Dates from Text Strings</v>
      </c>
    </row>
    <row r="3" spans="2:6" ht="11.25">
      <c r="B3" s="54" t="s">
        <v>3</v>
      </c>
      <c r="C3" s="54"/>
      <c r="D3" s="54"/>
      <c r="E3" s="54"/>
      <c r="F3" s="54"/>
    </row>
    <row r="4" spans="1:3" ht="12.75">
      <c r="A4" s="13" t="s">
        <v>6</v>
      </c>
      <c r="B4" s="13" t="s">
        <v>9</v>
      </c>
      <c r="C4" s="13" t="s">
        <v>10</v>
      </c>
    </row>
    <row r="5" ht="11.25">
      <c r="B5" s="12"/>
    </row>
    <row r="6" ht="12.75">
      <c r="B6" s="30" t="str">
        <f>B1</f>
        <v>Datevalue</v>
      </c>
    </row>
    <row r="8" ht="12">
      <c r="C8" s="31" t="s">
        <v>63</v>
      </c>
    </row>
    <row r="9" ht="12" thickBot="1"/>
    <row r="10" spans="4:6" ht="12" thickBot="1">
      <c r="D10" s="34" t="s">
        <v>64</v>
      </c>
      <c r="F10" s="55" t="str">
        <f>"25 December 2016"</f>
        <v>25 December 2016</v>
      </c>
    </row>
    <row r="11" ht="11.25">
      <c r="D11" s="34"/>
    </row>
    <row r="12" spans="4:8" ht="11.25">
      <c r="D12" s="34" t="s">
        <v>65</v>
      </c>
      <c r="F12" s="56">
        <f>DATEVALUE(F10)</f>
        <v>42729</v>
      </c>
      <c r="H12" s="66" t="str">
        <f ca="1">_xlfn.FORMULATEXT(F12)</f>
        <v>=DATEVALUE(F10)</v>
      </c>
    </row>
  </sheetData>
  <sheetProtection/>
  <mergeCells count="1">
    <mergeCell ref="B3:F3"/>
  </mergeCells>
  <hyperlinks>
    <hyperlink ref="B3" location="HL_Home" tooltip="Go to Table of Contents" display="HL_Home"/>
    <hyperlink ref="A4" location="$B$5" tooltip="Go to Top of Sheet" display="$B$5"/>
    <hyperlink ref="B4" location="Simple_Illustration!B5" tooltip="Go to Previous Sheet" display="ç"/>
    <hyperlink ref="C4" location="Dates_Example!B5" display="è"/>
  </hyperlinks>
  <printOptions/>
  <pageMargins left="0.3937007874015748" right="0.3937007874015748" top="0.5905511811023623" bottom="0.984251968503937" header="0" footer="0.31496062992125984"/>
  <pageSetup fitToHeight="1" fitToWidth="1" horizontalDpi="600" verticalDpi="600" orientation="portrait" paperSize="9" scale="99" r:id="rId1"/>
  <headerFooter alignWithMargins="0">
    <oddFooter>&amp;L&amp;"Arial,Bold"&amp;7&amp;F
&amp;A
Printed: &amp;T on &amp;D&amp;C&amp;"Arial,Bold"&amp;10Page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K61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3" sqref="B3:F3"/>
    </sheetView>
  </sheetViews>
  <sheetFormatPr defaultColWidth="10.83203125" defaultRowHeight="11.25" outlineLevelRow="1"/>
  <cols>
    <col min="1" max="5" width="3.83203125" style="9" customWidth="1"/>
    <col min="6" max="6" width="17.66015625" style="9" bestFit="1" customWidth="1"/>
    <col min="7" max="7" width="13.66015625" style="9" bestFit="1" customWidth="1"/>
    <col min="8" max="9" width="10.83203125" style="9" customWidth="1"/>
    <col min="10" max="10" width="2.83203125" style="9" customWidth="1"/>
    <col min="11" max="16384" width="10.83203125" style="9" customWidth="1"/>
  </cols>
  <sheetData>
    <row r="1" spans="1:2" ht="18">
      <c r="A1" s="16" t="s">
        <v>23</v>
      </c>
      <c r="B1" s="11" t="s">
        <v>61</v>
      </c>
    </row>
    <row r="2" ht="15.75">
      <c r="B2" s="10" t="str">
        <f>Model_Name</f>
        <v>Extracting Dates from Text Strings</v>
      </c>
    </row>
    <row r="3" spans="2:6" ht="11.25">
      <c r="B3" s="54" t="s">
        <v>3</v>
      </c>
      <c r="C3" s="54"/>
      <c r="D3" s="54"/>
      <c r="E3" s="54"/>
      <c r="F3" s="54"/>
    </row>
    <row r="4" spans="1:3" ht="12.75">
      <c r="A4" s="13" t="s">
        <v>6</v>
      </c>
      <c r="B4" s="13" t="s">
        <v>9</v>
      </c>
      <c r="C4" s="14"/>
    </row>
    <row r="5" ht="11.25">
      <c r="B5" s="12"/>
    </row>
    <row r="6" ht="12.75">
      <c r="B6" s="30" t="str">
        <f>B1</f>
        <v>Dates Example</v>
      </c>
    </row>
    <row r="8" ht="12">
      <c r="C8" s="31" t="s">
        <v>66</v>
      </c>
    </row>
    <row r="9" ht="12" thickBot="1"/>
    <row r="10" spans="5:9" ht="12" thickBot="1">
      <c r="E10" s="34" t="s">
        <v>71</v>
      </c>
      <c r="G10" s="57" t="s">
        <v>67</v>
      </c>
      <c r="H10" s="58"/>
      <c r="I10" s="59"/>
    </row>
    <row r="12" ht="11.25" collapsed="1"/>
    <row r="13" ht="12" hidden="1" outlineLevel="1">
      <c r="C13" s="31" t="s">
        <v>68</v>
      </c>
    </row>
    <row r="14" ht="11.25" hidden="1" outlineLevel="1"/>
    <row r="15" ht="11.25" hidden="1" outlineLevel="1">
      <c r="D15" s="60" t="s">
        <v>69</v>
      </c>
    </row>
    <row r="16" ht="11.25" hidden="1" outlineLevel="1"/>
    <row r="17" spans="5:11" ht="11.25" hidden="1" outlineLevel="1">
      <c r="E17" s="34" t="s">
        <v>70</v>
      </c>
      <c r="I17" s="61">
        <f>FIND("b",Example)</f>
        <v>20</v>
      </c>
      <c r="K17" s="66" t="str">
        <f ca="1">_xlfn.FORMULATEXT(I17)</f>
        <v>=FIND("b",Example)</v>
      </c>
    </row>
    <row r="18" ht="11.25" hidden="1" outlineLevel="1">
      <c r="K18" s="66"/>
    </row>
    <row r="19" spans="5:11" ht="11.25" hidden="1" outlineLevel="1">
      <c r="E19" s="34" t="s">
        <v>72</v>
      </c>
      <c r="I19" s="61">
        <f>FIND("/",Example)</f>
        <v>25</v>
      </c>
      <c r="K19" s="66" t="str">
        <f ca="1" t="shared" si="0" ref="K19:K61">_xlfn.FORMULATEXT(I19)</f>
        <v>=FIND("/",Example)</v>
      </c>
    </row>
    <row r="20" ht="11.25" hidden="1" outlineLevel="1">
      <c r="K20" s="66"/>
    </row>
    <row r="21" spans="5:11" ht="11.25" hidden="1" outlineLevel="1">
      <c r="E21" s="9" t="str">
        <f>D15</f>
        <v>Day of Month</v>
      </c>
      <c r="I21" s="61" t="str">
        <f>MID(Example,I17+3,I19-(I17+3))</f>
        <v>25</v>
      </c>
      <c r="K21" s="66" t="str">
        <f ca="1" t="shared" si="0"/>
        <v>=MID(Example,I17+3,I19-(I17+3))</v>
      </c>
    </row>
    <row r="22" ht="11.25" hidden="1" outlineLevel="1">
      <c r="K22" s="66"/>
    </row>
    <row r="23" spans="5:11" ht="11.25" hidden="1" outlineLevel="1">
      <c r="E23" s="65" t="str">
        <f>E21&amp;" converted to a number"</f>
        <v>Day of Month converted to a number</v>
      </c>
      <c r="I23" s="61">
        <f>I21*1</f>
        <v>25</v>
      </c>
      <c r="K23" s="66" t="str">
        <f ca="1" t="shared" si="0"/>
        <v>=I21*1</v>
      </c>
    </row>
    <row r="24" ht="11.25" hidden="1" outlineLevel="1">
      <c r="K24" s="66"/>
    </row>
    <row r="25" spans="5:11" ht="11.25" hidden="1" outlineLevel="1">
      <c r="E25" s="64" t="str">
        <f>E21&amp;" (in one formula)"</f>
        <v>Day of Month (in one formula)</v>
      </c>
      <c r="I25" s="63">
        <f>MID(Example,FIND("b",Example)+3,FIND("/",Example)-(FIND("b",Example)+3))*1</f>
        <v>25</v>
      </c>
      <c r="K25" s="66" t="str">
        <f ca="1" t="shared" si="0"/>
        <v>=MID(Example,FIND("b",Example)+3,FIND("/",Example)-(FIND("b",Example)+3))*1</v>
      </c>
    </row>
    <row r="26" ht="11.25" hidden="1" outlineLevel="1">
      <c r="K26" s="66"/>
    </row>
    <row r="27" ht="11.25" hidden="1" outlineLevel="1">
      <c r="K27" s="66"/>
    </row>
    <row r="28" spans="4:11" ht="11.25" hidden="1" outlineLevel="1">
      <c r="D28" s="60" t="s">
        <v>73</v>
      </c>
      <c r="K28" s="66"/>
    </row>
    <row r="29" ht="11.25" hidden="1" outlineLevel="1">
      <c r="K29" s="66"/>
    </row>
    <row r="30" spans="5:11" ht="11.25" hidden="1" outlineLevel="1">
      <c r="E30" s="34" t="s">
        <v>74</v>
      </c>
      <c r="I30" s="61">
        <f>ISERROR(SEARCH("/?/",Example))*1</f>
        <v>1</v>
      </c>
      <c r="K30" s="66" t="str">
        <f ca="1" t="shared" si="0"/>
        <v>=ISERROR(SEARCH("/?/",Example))*1</v>
      </c>
    </row>
    <row r="31" ht="11.25" hidden="1" outlineLevel="1">
      <c r="K31" s="66"/>
    </row>
    <row r="32" spans="5:11" ht="11.25" hidden="1" outlineLevel="1">
      <c r="E32" s="9" t="str">
        <f>E19</f>
        <v>Find the first "/"</v>
      </c>
      <c r="I32" s="61">
        <f>I19</f>
        <v>25</v>
      </c>
      <c r="K32" s="66" t="str">
        <f ca="1" t="shared" si="0"/>
        <v>=I19</v>
      </c>
    </row>
    <row r="33" ht="11.25" hidden="1" outlineLevel="1">
      <c r="K33" s="66"/>
    </row>
    <row r="34" spans="5:11" ht="11.25" hidden="1" outlineLevel="1">
      <c r="E34" s="9" t="str">
        <f>D28</f>
        <v>Month</v>
      </c>
      <c r="I34" s="61" t="str">
        <f>MID(Example,I32+1,1+I30)</f>
        <v>12</v>
      </c>
      <c r="K34" s="66" t="str">
        <f ca="1" t="shared" si="0"/>
        <v>=MID(Example,I32+1,1+I30)</v>
      </c>
    </row>
    <row r="35" ht="11.25" hidden="1" outlineLevel="1">
      <c r="K35" s="66"/>
    </row>
    <row r="36" spans="5:11" ht="11.25" hidden="1" outlineLevel="1">
      <c r="E36" s="65" t="str">
        <f>E34&amp;" converted to a number"</f>
        <v>Month converted to a number</v>
      </c>
      <c r="I36" s="61">
        <f>I34*1</f>
        <v>12</v>
      </c>
      <c r="K36" s="66" t="str">
        <f ca="1" t="shared" si="0"/>
        <v>=I34*1</v>
      </c>
    </row>
    <row r="37" ht="11.25" hidden="1" outlineLevel="1">
      <c r="K37" s="66"/>
    </row>
    <row r="38" spans="5:11" ht="11.25" hidden="1" outlineLevel="1">
      <c r="E38" s="64" t="str">
        <f>E34&amp;" (in one formula)"</f>
        <v>Month (in one formula)</v>
      </c>
      <c r="I38" s="63">
        <f>MID(Example,FIND("/",Example)+1,1+ISERROR(SEARCH("/?/",Example))*1)*1</f>
        <v>12</v>
      </c>
      <c r="K38" s="66" t="str">
        <f ca="1" t="shared" si="0"/>
        <v>=MID(Example,FIND("/",Example)+1,1+ISERROR(SEARCH("/?/",Example))*1)*1</v>
      </c>
    </row>
    <row r="39" ht="11.25" hidden="1" outlineLevel="1">
      <c r="K39" s="66"/>
    </row>
    <row r="40" ht="11.25" hidden="1" outlineLevel="1">
      <c r="K40" s="66"/>
    </row>
    <row r="41" spans="4:11" ht="11.25" hidden="1" outlineLevel="1">
      <c r="D41" s="60" t="s">
        <v>75</v>
      </c>
      <c r="K41" s="66"/>
    </row>
    <row r="42" ht="11.25" hidden="1" outlineLevel="1">
      <c r="K42" s="66"/>
    </row>
    <row r="43" spans="5:11" ht="11.25" hidden="1" outlineLevel="1">
      <c r="E43" s="34" t="s">
        <v>76</v>
      </c>
      <c r="I43" s="61" t="str">
        <f>RIGHT(Example,3)</f>
        <v>16.</v>
      </c>
      <c r="K43" s="66" t="str">
        <f ca="1" t="shared" si="0"/>
        <v>=RIGHT(Example,3)</v>
      </c>
    </row>
    <row r="44" ht="11.25" hidden="1" outlineLevel="1">
      <c r="K44" s="66"/>
    </row>
    <row r="45" spans="5:11" ht="11.25" hidden="1" outlineLevel="1">
      <c r="E45" s="65" t="str">
        <f>"First two characters of "&amp;E43</f>
        <v>First two characters of Last three characters of string</v>
      </c>
      <c r="I45" s="61" t="str">
        <f>LEFT(I43,2)</f>
        <v>16</v>
      </c>
      <c r="K45" s="66" t="str">
        <f ca="1" t="shared" si="0"/>
        <v>=LEFT(I43,2)</v>
      </c>
    </row>
    <row r="46" ht="11.25" hidden="1" outlineLevel="1">
      <c r="K46" s="66"/>
    </row>
    <row r="47" spans="5:11" ht="11.25" hidden="1" outlineLevel="1">
      <c r="E47" s="45" t="str">
        <f>D41</f>
        <v>Year</v>
      </c>
      <c r="I47" s="61">
        <f>I45+2000</f>
        <v>2016</v>
      </c>
      <c r="K47" s="66" t="str">
        <f ca="1" t="shared" si="0"/>
        <v>=I45+2000</v>
      </c>
    </row>
    <row r="48" ht="11.25" hidden="1" outlineLevel="1">
      <c r="K48" s="66"/>
    </row>
    <row r="49" spans="5:11" ht="11.25" hidden="1" outlineLevel="1">
      <c r="E49" s="64" t="str">
        <f>E47&amp;" (in one formula)"</f>
        <v>Year (in one formula)</v>
      </c>
      <c r="I49" s="63">
        <f>LEFT(RIGHT(Example,3),2)+2000</f>
        <v>2016</v>
      </c>
      <c r="K49" s="66" t="str">
        <f ca="1" t="shared" si="0"/>
        <v>=LEFT(RIGHT(Example,3),2)+2000</v>
      </c>
    </row>
    <row r="50" ht="11.25" hidden="1" outlineLevel="1">
      <c r="K50" s="66"/>
    </row>
    <row r="51" ht="11.25" hidden="1" outlineLevel="1">
      <c r="K51" s="66"/>
    </row>
    <row r="52" spans="4:11" ht="11.25" hidden="1" outlineLevel="1">
      <c r="D52" s="60" t="s">
        <v>78</v>
      </c>
      <c r="K52" s="66"/>
    </row>
    <row r="53" ht="11.25" hidden="1" outlineLevel="1">
      <c r="K53" s="66"/>
    </row>
    <row r="54" spans="5:11" ht="11.25" hidden="1" outlineLevel="1">
      <c r="E54" s="9" t="str">
        <f>D52</f>
        <v>Overall Date</v>
      </c>
      <c r="I54" s="68">
        <f>DATE(I49,I38,I25)</f>
        <v>42729</v>
      </c>
      <c r="K54" s="66" t="str">
        <f ca="1" t="shared" si="0"/>
        <v>=DATE(I49,I38,I25)</v>
      </c>
    </row>
    <row r="55" ht="11.25" hidden="1" outlineLevel="1">
      <c r="K55" s="66"/>
    </row>
    <row r="56" spans="5:11" ht="11.25" hidden="1" outlineLevel="1">
      <c r="E56" s="64" t="str">
        <f>E54&amp;" (in one formula)"</f>
        <v>Overall Date (in one formula)</v>
      </c>
      <c r="I56" s="67">
        <f>DATE(LEFT(RIGHT(Example,3),2)+2000,MID(Example,FIND("/",Example)+1,1+ISERROR(SEARCH("/?/",Example))*1)*1,MID(Example,FIND("b",Example)+3,FIND("/",Example)-(FIND("b",Example)+3))*1)</f>
        <v>42729</v>
      </c>
      <c r="K56" s="66" t="str">
        <f ca="1" t="shared" si="0"/>
        <v>=DATE(LEFT(RIGHT(Example,3),2)+2000,MID(Example,FIND("/",Example)+1,1+ISERROR(SEARCH("/?/",Example))*1)*1,MID(Example,FIND("b",Example)+3,FIND("/",Example)-(FIND("b",Example)+3))*1)</v>
      </c>
    </row>
    <row r="57" ht="11.25" hidden="1" outlineLevel="1">
      <c r="K57" s="66"/>
    </row>
    <row r="58" ht="11.25" hidden="1" outlineLevel="1">
      <c r="K58" s="66"/>
    </row>
    <row r="59" spans="3:11" ht="12">
      <c r="C59" s="31" t="s">
        <v>77</v>
      </c>
      <c r="K59" s="66"/>
    </row>
    <row r="60" ht="11.25">
      <c r="K60" s="66"/>
    </row>
    <row r="61" spans="5:11" ht="11.25">
      <c r="E61" s="62" t="str">
        <f>E56</f>
        <v>Overall Date (in one formula)</v>
      </c>
      <c r="I61" s="67">
        <f>DATE(LEFT(RIGHT(Example,3),2)+2000,MID(Example,FIND("/",Example)+1,1+ISERROR(SEARCH("/?/",Example))*1)*1,MID(Example,FIND("b",Example)+3,FIND("/",Example)-(FIND("b",Example)+3))*1)</f>
        <v>42729</v>
      </c>
      <c r="K61" s="66" t="str">
        <f ca="1" t="shared" si="0"/>
        <v>=DATE(LEFT(RIGHT(Example,3),2)+2000,
MID(Example,FIND("/",Example)+1,1+ISERROR(SEARCH("/?/",Example))*1)*1,
MID(Example,FIND("b",Example)+3,FIND("/",Example)-(FIND("b",Example)+3))*1)</v>
      </c>
    </row>
  </sheetData>
  <sheetProtection/>
  <mergeCells count="2">
    <mergeCell ref="B3:F3"/>
    <mergeCell ref="G10:I10"/>
  </mergeCells>
  <hyperlinks>
    <hyperlink ref="B3" location="HL_Home" tooltip="Go to Table of Contents" display="HL_Home"/>
    <hyperlink ref="A4" location="$B$5" tooltip="Go to Top of Sheet" display="$B$5"/>
    <hyperlink ref="B4" location="Datevalue!B5" tooltip="Go to Previous Sheet" display="ç"/>
  </hyperlinks>
  <printOptions/>
  <pageMargins left="0.3937007874015748" right="0.3937007874015748" top="0.5905511811023623" bottom="0.984251968503937" header="0" footer="0.31496062992125984"/>
  <pageSetup fitToHeight="1" fitToWidth="1" horizontalDpi="600" verticalDpi="600" orientation="landscape" paperSize="9" r:id="rId1"/>
  <headerFooter alignWithMargins="0">
    <oddFooter>&amp;L&amp;"Arial,Bold"&amp;7&amp;F
&amp;A
Printed: &amp;T on &amp;D&amp;C&amp;"Arial,Bold"&amp;10Page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Liam Bastick</dc:creator>
  <cp:keywords/>
  <dc:description/>
  <cp:lastModifiedBy>Liam Bastick</cp:lastModifiedBy>
  <cp:lastPrinted>2014-07-06T05:21:00Z</cp:lastPrinted>
  <dcterms:created xsi:type="dcterms:W3CDTF">2010-07-27T03:50:04Z</dcterms:created>
  <dcterms:modified xsi:type="dcterms:W3CDTF">2016-06-07T23:27:25Z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